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nis\Desktop\"/>
    </mc:Choice>
  </mc:AlternateContent>
  <bookViews>
    <workbookView xWindow="0" yWindow="0" windowWidth="28800" windowHeight="12120" tabRatio="856"/>
  </bookViews>
  <sheets>
    <sheet name="成分表" sheetId="25" r:id="rId1"/>
    <sheet name="抽出" sheetId="26" r:id="rId2"/>
    <sheet name="AU-GCB法" sheetId="7" r:id="rId3"/>
    <sheet name="AU-LC法" sheetId="28" r:id="rId4"/>
    <sheet name="MA-GCB法" sheetId="19" r:id="rId5"/>
    <sheet name="MA-GCA法" sheetId="20" r:id="rId6"/>
    <sheet name="MA-LC法" sheetId="22" r:id="rId7"/>
    <sheet name="測定" sheetId="27" r:id="rId8"/>
    <sheet name="データベース" sheetId="6" r:id="rId9"/>
    <sheet name="取扱説明" sheetId="11" r:id="rId10"/>
    <sheet name="試験部位" sheetId="12" r:id="rId11"/>
    <sheet name="脂肪酸" sheetId="14" r:id="rId12"/>
    <sheet name="PEG" sheetId="23" r:id="rId13"/>
    <sheet name="固相と溶媒" sheetId="16" r:id="rId14"/>
  </sheets>
  <definedNames>
    <definedName name="固相種類">データベース!$E$3:$E$23</definedName>
    <definedName name="試験部位">試験部位!$A$2:$B$39</definedName>
    <definedName name="試料名">データベース!$C$4:$C$33</definedName>
    <definedName name="試料名１">データベース!$C$3:$C$33</definedName>
    <definedName name="前処理方法">データベース!$F$3:$F$23</definedName>
    <definedName name="担当者">データベース!$B$3:$B$12</definedName>
    <definedName name="農薬種">データベース!$D$3:$D$33</definedName>
    <definedName name="溶出溶媒">データベース!$G$3:$G$23</definedName>
  </definedNames>
  <calcPr calcId="171027"/>
</workbook>
</file>

<file path=xl/calcChain.xml><?xml version="1.0" encoding="utf-8"?>
<calcChain xmlns="http://schemas.openxmlformats.org/spreadsheetml/2006/main">
  <c r="E33" i="22" l="1"/>
  <c r="E37" i="22" l="1"/>
  <c r="E41" i="22"/>
  <c r="C41" i="28" l="1"/>
  <c r="D48" i="28" s="1"/>
  <c r="M60" i="26"/>
  <c r="M59" i="26"/>
  <c r="M58" i="26"/>
  <c r="M57" i="26"/>
  <c r="M55" i="26"/>
  <c r="M56" i="26"/>
  <c r="E56" i="26"/>
  <c r="E50" i="28"/>
  <c r="E54" i="28" s="1"/>
  <c r="G36" i="28" s="1"/>
  <c r="P16" i="28"/>
  <c r="P15" i="28"/>
  <c r="P14" i="28"/>
  <c r="P13" i="28"/>
  <c r="P12" i="28"/>
  <c r="O9" i="28"/>
  <c r="O8" i="28"/>
  <c r="O7" i="28"/>
  <c r="G18" i="28"/>
  <c r="G43" i="28" s="1"/>
  <c r="O4" i="28"/>
  <c r="O3" i="28"/>
  <c r="O2" i="28"/>
  <c r="A1" i="28"/>
  <c r="G50" i="28" l="1"/>
  <c r="G44" i="28"/>
  <c r="D52" i="28"/>
  <c r="D56" i="28" s="1"/>
  <c r="E58" i="28"/>
  <c r="A1" i="7"/>
  <c r="A1" i="27"/>
  <c r="G54" i="28" l="1"/>
  <c r="J36" i="28" s="1"/>
  <c r="G58" i="28"/>
  <c r="G5" i="22"/>
  <c r="A1" i="22"/>
  <c r="G5" i="20"/>
  <c r="C29" i="20"/>
  <c r="N3" i="20"/>
  <c r="N4" i="20"/>
  <c r="N2" i="20"/>
  <c r="A1" i="20"/>
  <c r="A1" i="19"/>
  <c r="N4" i="19"/>
  <c r="N5" i="19"/>
  <c r="N3" i="19"/>
  <c r="G61" i="7"/>
  <c r="C42" i="7"/>
  <c r="O16" i="22"/>
  <c r="O15" i="22"/>
  <c r="O14" i="22"/>
  <c r="O13" i="22"/>
  <c r="O12" i="22"/>
  <c r="O16" i="20"/>
  <c r="O15" i="20"/>
  <c r="O14" i="20"/>
  <c r="O13" i="20"/>
  <c r="O12" i="20"/>
  <c r="O16" i="19"/>
  <c r="O15" i="19"/>
  <c r="O14" i="19"/>
  <c r="O13" i="19"/>
  <c r="O12" i="19"/>
  <c r="O13" i="7"/>
  <c r="O14" i="7"/>
  <c r="O15" i="7"/>
  <c r="O12" i="7"/>
  <c r="N8" i="7"/>
  <c r="N7" i="7"/>
  <c r="N8" i="19"/>
  <c r="N7" i="19"/>
  <c r="N8" i="20"/>
  <c r="N7" i="20"/>
  <c r="N8" i="22" l="1"/>
  <c r="N7" i="22"/>
  <c r="N3" i="22"/>
  <c r="N4" i="22"/>
  <c r="N2" i="22"/>
  <c r="C24" i="22" l="1"/>
  <c r="G45" i="19"/>
  <c r="G55" i="19"/>
  <c r="C36" i="19"/>
  <c r="G6" i="19"/>
  <c r="G17" i="7"/>
  <c r="D31" i="22" l="1"/>
  <c r="G33" i="22" s="1"/>
  <c r="D35" i="22"/>
  <c r="G52" i="20"/>
  <c r="G47" i="20"/>
  <c r="G42" i="20"/>
  <c r="D39" i="20"/>
  <c r="E41" i="20"/>
  <c r="D44" i="20"/>
  <c r="E44" i="19"/>
  <c r="E50" i="7"/>
  <c r="G50" i="19"/>
  <c r="D47" i="19"/>
  <c r="D42" i="19"/>
  <c r="G44" i="19" s="1"/>
  <c r="G56" i="7"/>
  <c r="E60" i="7" l="1"/>
  <c r="G37" i="7"/>
  <c r="D39" i="22"/>
  <c r="G41" i="22" s="1"/>
  <c r="G37" i="22"/>
  <c r="G41" i="20"/>
  <c r="E54" i="19"/>
  <c r="E49" i="19"/>
  <c r="G49" i="19" s="1"/>
  <c r="E51" i="20"/>
  <c r="E46" i="20"/>
  <c r="D52" i="19"/>
  <c r="G54" i="19" s="1"/>
  <c r="G46" i="20"/>
  <c r="D49" i="20"/>
  <c r="E55" i="7"/>
  <c r="N4" i="27"/>
  <c r="N25" i="27" s="1"/>
  <c r="N3" i="27"/>
  <c r="N33" i="27" s="1"/>
  <c r="N47" i="27" s="1"/>
  <c r="N2" i="27"/>
  <c r="N32" i="27" s="1"/>
  <c r="N4" i="7"/>
  <c r="N3" i="7"/>
  <c r="N2" i="7"/>
  <c r="G51" i="20" l="1"/>
  <c r="N24" i="27"/>
  <c r="N34" i="27"/>
  <c r="N48" i="27" s="1"/>
  <c r="D48" i="7"/>
  <c r="D53" i="7"/>
  <c r="D58" i="7" s="1"/>
  <c r="G60" i="7" l="1"/>
  <c r="B14" i="23"/>
  <c r="B13" i="23"/>
  <c r="B12" i="23"/>
  <c r="B11" i="23"/>
  <c r="B9" i="23"/>
  <c r="B8" i="23"/>
  <c r="G26" i="22"/>
  <c r="M33" i="20"/>
  <c r="M32" i="20"/>
  <c r="M31" i="20"/>
  <c r="M30" i="20"/>
  <c r="J24" i="20"/>
  <c r="M41" i="19"/>
  <c r="M40" i="19"/>
  <c r="J32" i="19"/>
  <c r="C22" i="19"/>
  <c r="M38" i="19"/>
  <c r="G51" i="7"/>
  <c r="M47" i="7"/>
  <c r="M46" i="7"/>
  <c r="M45" i="7"/>
  <c r="J35" i="7"/>
  <c r="M44" i="7"/>
  <c r="E63" i="26"/>
  <c r="E62" i="26"/>
  <c r="E61" i="26"/>
  <c r="E60" i="26"/>
  <c r="E59" i="26"/>
  <c r="E58" i="26"/>
  <c r="E57" i="26"/>
  <c r="M54" i="26"/>
  <c r="E55" i="26"/>
  <c r="O15" i="28" s="1"/>
  <c r="M53" i="26"/>
  <c r="E54" i="26"/>
  <c r="O14" i="28" s="1"/>
  <c r="M52" i="26"/>
  <c r="L19" i="26" s="1"/>
  <c r="E53" i="26"/>
  <c r="O13" i="28" s="1"/>
  <c r="E52" i="26"/>
  <c r="O12" i="28" s="1"/>
  <c r="I32" i="26"/>
  <c r="I31" i="26"/>
  <c r="L17" i="26"/>
  <c r="N16" i="22" l="1"/>
  <c r="N16" i="7"/>
  <c r="O16" i="7"/>
  <c r="N16" i="20"/>
  <c r="N16" i="19"/>
  <c r="O16" i="28"/>
  <c r="F39" i="19"/>
  <c r="M42" i="19" s="1"/>
  <c r="F32" i="20"/>
  <c r="M34" i="20" s="1"/>
  <c r="F45" i="7"/>
  <c r="M48" i="7" s="1"/>
  <c r="L16" i="26"/>
  <c r="N12" i="20"/>
  <c r="N12" i="7"/>
  <c r="N12" i="22"/>
  <c r="N12" i="19"/>
  <c r="N14" i="20"/>
  <c r="N14" i="7"/>
  <c r="N14" i="22"/>
  <c r="N14" i="19"/>
  <c r="L18" i="26"/>
  <c r="N13" i="22"/>
  <c r="N13" i="19"/>
  <c r="N13" i="20"/>
  <c r="N13" i="7"/>
  <c r="N15" i="22"/>
  <c r="N15" i="19"/>
  <c r="N15" i="7"/>
  <c r="N15" i="20"/>
  <c r="G27" i="22"/>
  <c r="G50" i="7"/>
  <c r="M39" i="19"/>
  <c r="G55" i="7"/>
  <c r="J37" i="7" s="1"/>
  <c r="N9" i="19" l="1"/>
  <c r="N9" i="7"/>
  <c r="N9" i="22"/>
  <c r="N9" i="20"/>
</calcChain>
</file>

<file path=xl/sharedStrings.xml><?xml version="1.0" encoding="utf-8"?>
<sst xmlns="http://schemas.openxmlformats.org/spreadsheetml/2006/main" count="1981" uniqueCount="746">
  <si>
    <t>日付</t>
    <rPh sb="0" eb="2">
      <t>ヒヅケ</t>
    </rPh>
    <phoneticPr fontId="1"/>
  </si>
  <si>
    <t>08.12.05</t>
    <phoneticPr fontId="1"/>
  </si>
  <si>
    <t>試料調整</t>
    <rPh sb="0" eb="2">
      <t>シリョウ</t>
    </rPh>
    <rPh sb="2" eb="4">
      <t>チョウセイ</t>
    </rPh>
    <phoneticPr fontId="1"/>
  </si>
  <si>
    <t>フードプロセッサー、ミル</t>
    <phoneticPr fontId="1"/>
  </si>
  <si>
    <t>ホモジナイズ（ジェネレーター：1min）</t>
    <phoneticPr fontId="1"/>
  </si>
  <si>
    <t>uL</t>
    <phoneticPr fontId="1"/>
  </si>
  <si>
    <t>農薬種</t>
    <rPh sb="0" eb="2">
      <t>ノウヤク</t>
    </rPh>
    <rPh sb="2" eb="3">
      <t>シュ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</si>
  <si>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</si>
  <si>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</si>
  <si>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</si>
  <si>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</si>
  <si>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</si>
  <si>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U1</t>
    <phoneticPr fontId="1"/>
  </si>
  <si>
    <t>g</t>
    <phoneticPr fontId="1"/>
  </si>
  <si>
    <t>振とう（1min）</t>
    <rPh sb="0" eb="1">
      <t>シン</t>
    </rPh>
    <phoneticPr fontId="1"/>
  </si>
  <si>
    <t>*すぐに蓋を開ける</t>
    <rPh sb="4" eb="5">
      <t>フタ</t>
    </rPh>
    <rPh sb="6" eb="7">
      <t>ア</t>
    </rPh>
    <phoneticPr fontId="1"/>
  </si>
  <si>
    <t>流出液</t>
    <rPh sb="0" eb="2">
      <t>リュウシュツ</t>
    </rPh>
    <rPh sb="2" eb="3">
      <t>エキ</t>
    </rPh>
    <phoneticPr fontId="1"/>
  </si>
  <si>
    <t>ppb（ng/mL）</t>
    <phoneticPr fontId="1"/>
  </si>
  <si>
    <t>ppm（ng/uL）</t>
    <phoneticPr fontId="1"/>
  </si>
  <si>
    <t>スタンダードの作成</t>
    <rPh sb="7" eb="9">
      <t>サクセイ</t>
    </rPh>
    <phoneticPr fontId="1"/>
  </si>
  <si>
    <t>mL （5分間放置）</t>
    <phoneticPr fontId="1"/>
  </si>
  <si>
    <t>担当者</t>
    <rPh sb="0" eb="3">
      <t>タントウシャ</t>
    </rPh>
    <phoneticPr fontId="1"/>
  </si>
  <si>
    <t>佐々野</t>
    <rPh sb="0" eb="3">
      <t>ササノ</t>
    </rPh>
    <phoneticPr fontId="1"/>
  </si>
  <si>
    <t>試料名</t>
    <rPh sb="0" eb="2">
      <t>シリョウ</t>
    </rPh>
    <rPh sb="2" eb="3">
      <t>メイ</t>
    </rPh>
    <phoneticPr fontId="1"/>
  </si>
  <si>
    <t>苺</t>
    <rPh sb="0" eb="1">
      <t>イチゴ</t>
    </rPh>
    <phoneticPr fontId="1"/>
  </si>
  <si>
    <t>番号</t>
    <rPh sb="0" eb="2">
      <t>バンゴウ</t>
    </rPh>
    <phoneticPr fontId="1"/>
  </si>
  <si>
    <t>単位</t>
    <rPh sb="0" eb="2">
      <t>タンイ</t>
    </rPh>
    <phoneticPr fontId="1"/>
  </si>
  <si>
    <t>量</t>
    <rPh sb="0" eb="1">
      <t>リョウ</t>
    </rPh>
    <phoneticPr fontId="1"/>
  </si>
  <si>
    <t>試料細断</t>
    <rPh sb="0" eb="2">
      <t>シリョウ</t>
    </rPh>
    <rPh sb="2" eb="3">
      <t>コマ</t>
    </rPh>
    <rPh sb="3" eb="4">
      <t>ダン</t>
    </rPh>
    <phoneticPr fontId="1"/>
  </si>
  <si>
    <t>遠心分離（3000rpm 5分間）</t>
    <rPh sb="0" eb="2">
      <t>エンシン</t>
    </rPh>
    <rPh sb="2" eb="4">
      <t>ブンリ</t>
    </rPh>
    <rPh sb="14" eb="16">
      <t>フンカン</t>
    </rPh>
    <phoneticPr fontId="1"/>
  </si>
  <si>
    <t>添加</t>
    <rPh sb="0" eb="2">
      <t>テンカ</t>
    </rPh>
    <phoneticPr fontId="1"/>
  </si>
  <si>
    <t>試料採取</t>
    <rPh sb="0" eb="2">
      <t>シリョウ</t>
    </rPh>
    <rPh sb="2" eb="4">
      <t>サイシュ</t>
    </rPh>
    <phoneticPr fontId="1"/>
  </si>
  <si>
    <t>n =</t>
    <phoneticPr fontId="1"/>
  </si>
  <si>
    <t>内標 I.S. Pyrimiphos-methyl-d 10ng/uL(ppm)を50uL</t>
    <rPh sb="0" eb="1">
      <t>ナイ</t>
    </rPh>
    <rPh sb="1" eb="2">
      <t>ヒョウ</t>
    </rPh>
    <phoneticPr fontId="1"/>
  </si>
  <si>
    <t>ST</t>
    <phoneticPr fontId="1"/>
  </si>
  <si>
    <t>水</t>
    <rPh sb="0" eb="1">
      <t>スイ</t>
    </rPh>
    <phoneticPr fontId="1"/>
  </si>
  <si>
    <t>クエン酸3Na2水和物：1g （*1.0-1.1内）</t>
    <rPh sb="3" eb="4">
      <t>サン</t>
    </rPh>
    <rPh sb="8" eb="10">
      <t>スイワ</t>
    </rPh>
    <rPh sb="10" eb="11">
      <t>ブツ</t>
    </rPh>
    <rPh sb="24" eb="25">
      <t>ナイ</t>
    </rPh>
    <phoneticPr fontId="1"/>
  </si>
  <si>
    <t>クエン酸水素2Na1.5水和物：0.5g （*0.50-0.55内）</t>
    <rPh sb="3" eb="4">
      <t>サン</t>
    </rPh>
    <rPh sb="4" eb="6">
      <t>スイソ</t>
    </rPh>
    <rPh sb="12" eb="14">
      <t>スイワ</t>
    </rPh>
    <rPh sb="14" eb="15">
      <t>ブツ</t>
    </rPh>
    <rPh sb="32" eb="33">
      <t>ナイ</t>
    </rPh>
    <phoneticPr fontId="1"/>
  </si>
  <si>
    <t>MgSO4：無水硫酸マグネシウム4g （*4.0-4.4内）</t>
    <rPh sb="6" eb="8">
      <t>ムスイ</t>
    </rPh>
    <rPh sb="8" eb="10">
      <t>リュウサン</t>
    </rPh>
    <rPh sb="28" eb="29">
      <t>ナイ</t>
    </rPh>
    <phoneticPr fontId="1"/>
  </si>
  <si>
    <t>NaCl：1g （*1.0-1.1内）</t>
    <rPh sb="17" eb="18">
      <t>ナイ</t>
    </rPh>
    <phoneticPr fontId="1"/>
  </si>
  <si>
    <t>アセトニトリル：10mL（ディスペット）</t>
    <phoneticPr fontId="1"/>
  </si>
  <si>
    <t>試料中添加濃度</t>
    <rPh sb="0" eb="3">
      <t>シリョウチュウ</t>
    </rPh>
    <rPh sb="3" eb="5">
      <t>テンカ</t>
    </rPh>
    <rPh sb="5" eb="7">
      <t>ノウド</t>
    </rPh>
    <phoneticPr fontId="1"/>
  </si>
  <si>
    <r>
      <rPr>
        <u/>
        <sz val="12"/>
        <color indexed="8"/>
        <rFont val="ＭＳ Ｐゴシック"/>
        <family val="3"/>
        <charset val="128"/>
      </rPr>
      <t xml:space="preserve">g </t>
    </r>
    <r>
      <rPr>
        <sz val="12"/>
        <color indexed="8"/>
        <rFont val="ＭＳ Ｐゴシック"/>
        <family val="3"/>
        <charset val="128"/>
      </rPr>
      <t>精秤（50mL遠沈管）、遠沈管に抽出液番号を貼付・記入</t>
    </r>
    <rPh sb="2" eb="3">
      <t>セイ</t>
    </rPh>
    <rPh sb="3" eb="4">
      <t>ハカリ</t>
    </rPh>
    <rPh sb="9" eb="10">
      <t>エン</t>
    </rPh>
    <rPh sb="10" eb="11">
      <t>チン</t>
    </rPh>
    <rPh sb="11" eb="12">
      <t>カン</t>
    </rPh>
    <rPh sb="14" eb="15">
      <t>エン</t>
    </rPh>
    <rPh sb="15" eb="16">
      <t>チン</t>
    </rPh>
    <rPh sb="16" eb="17">
      <t>カン</t>
    </rPh>
    <rPh sb="18" eb="20">
      <t>チュウシュツ</t>
    </rPh>
    <rPh sb="20" eb="21">
      <t>エキ</t>
    </rPh>
    <rPh sb="21" eb="23">
      <t>バンゴウ</t>
    </rPh>
    <rPh sb="24" eb="26">
      <t>テンプ</t>
    </rPh>
    <rPh sb="27" eb="29">
      <t>キニュウ</t>
    </rPh>
    <phoneticPr fontId="1"/>
  </si>
  <si>
    <t>前処理番号</t>
    <rPh sb="0" eb="3">
      <t>マエショリ</t>
    </rPh>
    <rPh sb="3" eb="5">
      <t>バンゴウ</t>
    </rPh>
    <phoneticPr fontId="1"/>
  </si>
  <si>
    <t>GC-A法</t>
    <rPh sb="4" eb="5">
      <t>ホウ</t>
    </rPh>
    <phoneticPr fontId="1"/>
  </si>
  <si>
    <t>GC-B法</t>
    <rPh sb="4" eb="5">
      <t>ホウ</t>
    </rPh>
    <phoneticPr fontId="1"/>
  </si>
  <si>
    <t>LC法</t>
    <rPh sb="2" eb="3">
      <t>ホウ</t>
    </rPh>
    <phoneticPr fontId="1"/>
  </si>
  <si>
    <t>抽出法</t>
    <rPh sb="0" eb="2">
      <t>チュウシュツ</t>
    </rPh>
    <rPh sb="2" eb="3">
      <t>ホウ</t>
    </rPh>
    <phoneticPr fontId="1"/>
  </si>
  <si>
    <t>洗液</t>
    <rPh sb="0" eb="1">
      <t>セン</t>
    </rPh>
    <rPh sb="1" eb="2">
      <t>エキ</t>
    </rPh>
    <phoneticPr fontId="1"/>
  </si>
  <si>
    <t>ppb</t>
    <phoneticPr fontId="1"/>
  </si>
  <si>
    <t>溶出</t>
    <rPh sb="0" eb="2">
      <t>ヨウシュツ</t>
    </rPh>
    <phoneticPr fontId="1"/>
  </si>
  <si>
    <t>バイアル瓶</t>
    <rPh sb="4" eb="5">
      <t>ビン</t>
    </rPh>
    <phoneticPr fontId="1"/>
  </si>
  <si>
    <t>確認</t>
    <rPh sb="0" eb="2">
      <t>カクニン</t>
    </rPh>
    <phoneticPr fontId="1"/>
  </si>
  <si>
    <t>STQ法（添加回収試験）シート</t>
    <rPh sb="3" eb="4">
      <t>ホウ</t>
    </rPh>
    <rPh sb="5" eb="7">
      <t>テンカ</t>
    </rPh>
    <rPh sb="7" eb="9">
      <t>カイシュウ</t>
    </rPh>
    <rPh sb="9" eb="11">
      <t>シケン</t>
    </rPh>
    <phoneticPr fontId="1"/>
  </si>
  <si>
    <t>No.</t>
    <phoneticPr fontId="1"/>
  </si>
  <si>
    <t>M 280：2ppm Acetone 081225作成</t>
    <rPh sb="25" eb="27">
      <t>サクセイ</t>
    </rPh>
    <phoneticPr fontId="1"/>
  </si>
  <si>
    <t>KANTO MIX22 10ppm 081225開封</t>
    <rPh sb="24" eb="26">
      <t>カイフウ</t>
    </rPh>
    <phoneticPr fontId="1"/>
  </si>
  <si>
    <t>前処理番号</t>
    <rPh sb="0" eb="1">
      <t>マエ</t>
    </rPh>
    <rPh sb="1" eb="3">
      <t>ショリ</t>
    </rPh>
    <rPh sb="3" eb="5">
      <t>バンゴウ</t>
    </rPh>
    <phoneticPr fontId="5"/>
  </si>
  <si>
    <t>添加回収試験</t>
    <rPh sb="0" eb="2">
      <t>テンカ</t>
    </rPh>
    <rPh sb="2" eb="4">
      <t>カイシュウ</t>
    </rPh>
    <rPh sb="4" eb="6">
      <t>シケン</t>
    </rPh>
    <phoneticPr fontId="5"/>
  </si>
  <si>
    <t>定量（通常分析）</t>
    <rPh sb="0" eb="2">
      <t>テイリョウ</t>
    </rPh>
    <rPh sb="3" eb="5">
      <t>ツウジョウ</t>
    </rPh>
    <rPh sb="5" eb="7">
      <t>ブンセキ</t>
    </rPh>
    <phoneticPr fontId="5"/>
  </si>
  <si>
    <t>実験</t>
    <rPh sb="0" eb="2">
      <t>ジッケン</t>
    </rPh>
    <phoneticPr fontId="5"/>
  </si>
  <si>
    <t>＊-******A</t>
    <phoneticPr fontId="4"/>
  </si>
  <si>
    <t>＊-******B</t>
    <phoneticPr fontId="4"/>
  </si>
  <si>
    <t>＊-******C</t>
    <phoneticPr fontId="4"/>
  </si>
  <si>
    <t>試料１</t>
    <rPh sb="0" eb="2">
      <t>シリョウ</t>
    </rPh>
    <phoneticPr fontId="4"/>
  </si>
  <si>
    <t>試料２</t>
    <rPh sb="0" eb="2">
      <t>シリョウ</t>
    </rPh>
    <phoneticPr fontId="4"/>
  </si>
  <si>
    <t>試料３</t>
    <rPh sb="0" eb="2">
      <t>シリョウ</t>
    </rPh>
    <phoneticPr fontId="4"/>
  </si>
  <si>
    <t>*10.00-10.20内</t>
    <rPh sb="12" eb="13">
      <t>ナイ</t>
    </rPh>
    <phoneticPr fontId="1"/>
  </si>
  <si>
    <t>入力</t>
    <rPh sb="0" eb="2">
      <t>ニュウリョク</t>
    </rPh>
    <phoneticPr fontId="4"/>
  </si>
  <si>
    <t>選択</t>
    <rPh sb="0" eb="2">
      <t>センタク</t>
    </rPh>
    <phoneticPr fontId="4"/>
  </si>
  <si>
    <t>＊他は入力せずに、プリントアウトして記入。</t>
    <rPh sb="1" eb="2">
      <t>ホカ</t>
    </rPh>
    <rPh sb="3" eb="5">
      <t>ニュウリョク</t>
    </rPh>
    <rPh sb="18" eb="20">
      <t>キニュウ</t>
    </rPh>
    <phoneticPr fontId="4"/>
  </si>
  <si>
    <t>*添加回収試験の時の濃度を入力</t>
    <rPh sb="1" eb="3">
      <t>テンカ</t>
    </rPh>
    <rPh sb="3" eb="5">
      <t>カイシュウ</t>
    </rPh>
    <rPh sb="5" eb="7">
      <t>シケン</t>
    </rPh>
    <rPh sb="8" eb="9">
      <t>トキ</t>
    </rPh>
    <rPh sb="10" eb="12">
      <t>ノウド</t>
    </rPh>
    <rPh sb="13" eb="15">
      <t>ニュウリョク</t>
    </rPh>
    <phoneticPr fontId="4"/>
  </si>
  <si>
    <t>**.**</t>
    <phoneticPr fontId="4"/>
  </si>
  <si>
    <t>*試料採取した時の量を手で記入</t>
    <rPh sb="1" eb="3">
      <t>シリョウ</t>
    </rPh>
    <rPh sb="3" eb="5">
      <t>サイシュ</t>
    </rPh>
    <rPh sb="7" eb="8">
      <t>トキ</t>
    </rPh>
    <rPh sb="9" eb="10">
      <t>リョウ</t>
    </rPh>
    <rPh sb="11" eb="12">
      <t>テ</t>
    </rPh>
    <rPh sb="13" eb="15">
      <t>キニュウ</t>
    </rPh>
    <phoneticPr fontId="4"/>
  </si>
  <si>
    <t>*使用するスタンダードの濃度を入力</t>
    <rPh sb="1" eb="3">
      <t>シヨウ</t>
    </rPh>
    <rPh sb="12" eb="14">
      <t>ノウド</t>
    </rPh>
    <rPh sb="15" eb="17">
      <t>ニュウリョク</t>
    </rPh>
    <phoneticPr fontId="4"/>
  </si>
  <si>
    <t>*水を添加する時にその量を入力</t>
    <rPh sb="1" eb="2">
      <t>ミズ</t>
    </rPh>
    <rPh sb="3" eb="5">
      <t>テンカ</t>
    </rPh>
    <rPh sb="7" eb="8">
      <t>トキ</t>
    </rPh>
    <rPh sb="11" eb="12">
      <t>リョウ</t>
    </rPh>
    <rPh sb="13" eb="15">
      <t>ニュウリョク</t>
    </rPh>
    <phoneticPr fontId="4"/>
  </si>
  <si>
    <t>*付け足すなり、変更するなり自由に。</t>
    <rPh sb="1" eb="2">
      <t>ツ</t>
    </rPh>
    <rPh sb="3" eb="4">
      <t>タ</t>
    </rPh>
    <rPh sb="8" eb="10">
      <t>ヘンコウ</t>
    </rPh>
    <rPh sb="14" eb="16">
      <t>ジユウ</t>
    </rPh>
    <phoneticPr fontId="1"/>
  </si>
  <si>
    <t>*１は未記入にして、自由に入力できるようにしておく。</t>
    <rPh sb="3" eb="6">
      <t>ミキニュウ</t>
    </rPh>
    <rPh sb="10" eb="12">
      <t>ジユウ</t>
    </rPh>
    <rPh sb="13" eb="15">
      <t>ニュウリョク</t>
    </rPh>
    <phoneticPr fontId="1"/>
  </si>
  <si>
    <t>*ﾌｰﾄﾞﾌﾟﾛｾｯｻｰに入れるおおよその量</t>
    <rPh sb="11" eb="14">
      <t>イレタ</t>
    </rPh>
    <phoneticPr fontId="4"/>
  </si>
  <si>
    <t>0.1%PEG(300) + 1ppmPhenanthrene-d /ｱｾﾄﾝ</t>
    <phoneticPr fontId="1"/>
  </si>
  <si>
    <t>uL</t>
    <phoneticPr fontId="1"/>
  </si>
  <si>
    <t>ST</t>
    <phoneticPr fontId="1"/>
  </si>
  <si>
    <t>A081205A</t>
    <phoneticPr fontId="1"/>
  </si>
  <si>
    <t>A</t>
    <phoneticPr fontId="5"/>
  </si>
  <si>
    <t>U</t>
    <phoneticPr fontId="5"/>
  </si>
  <si>
    <t>T</t>
    <phoneticPr fontId="5"/>
  </si>
  <si>
    <t>水分</t>
    <rPh sb="0" eb="2">
      <t>スイブン</t>
    </rPh>
    <phoneticPr fontId="1"/>
  </si>
  <si>
    <t>脂質</t>
    <rPh sb="0" eb="2">
      <t>シシツ</t>
    </rPh>
    <phoneticPr fontId="1"/>
  </si>
  <si>
    <t>脂肪酸</t>
    <rPh sb="0" eb="3">
      <t>シボウサン</t>
    </rPh>
    <phoneticPr fontId="1"/>
  </si>
  <si>
    <t>タンパク質</t>
    <rPh sb="4" eb="5">
      <t>シツ</t>
    </rPh>
    <phoneticPr fontId="1"/>
  </si>
  <si>
    <t>成分表</t>
    <rPh sb="0" eb="3">
      <t>セイブンヒョウ</t>
    </rPh>
    <phoneticPr fontId="1"/>
  </si>
  <si>
    <t>%</t>
    <phoneticPr fontId="1"/>
  </si>
  <si>
    <t>検 体</t>
  </si>
  <si>
    <t>大麦及びそば</t>
  </si>
  <si>
    <t>脱穀した種子</t>
  </si>
  <si>
    <t>小麦及びライ麦</t>
  </si>
  <si>
    <t>玄麦</t>
  </si>
  <si>
    <t>米</t>
  </si>
  <si>
    <t>玄米</t>
  </si>
  <si>
    <t>とうもろこし</t>
  </si>
  <si>
    <t>外皮，ひげ及びしんを除いた種子</t>
  </si>
  <si>
    <t>その他の穀類</t>
  </si>
  <si>
    <t>えんどう，小豆類，そら豆及び大豆</t>
  </si>
  <si>
    <t>豆</t>
  </si>
  <si>
    <t>らつかせい</t>
  </si>
  <si>
    <t>殻を除去したもの</t>
  </si>
  <si>
    <t>その他の豆類</t>
  </si>
  <si>
    <t>あんず，うめ，おうとう，すもも及びネクタリン</t>
  </si>
  <si>
    <t>果梗及び種子を除去したもの</t>
  </si>
  <si>
    <t>もも</t>
  </si>
  <si>
    <t>果皮及び種子を除去したもの</t>
  </si>
  <si>
    <t>オレンジ，グレープフルーツ，なつみかんの果実全体，ライム及びレモン</t>
  </si>
  <si>
    <t>果実全体</t>
  </si>
  <si>
    <t>なつみかん及びみかん</t>
  </si>
  <si>
    <t>外果皮を除去したもの</t>
  </si>
  <si>
    <t>なつみかんの外果皮</t>
  </si>
  <si>
    <t>へたを除去したもの</t>
  </si>
  <si>
    <t>その他のかんきつ類果実</t>
  </si>
  <si>
    <t>西洋なし,日本なし，マルメロ及びりんご</t>
  </si>
  <si>
    <t>花おち,しん及び果梗の基部を除去したもの</t>
  </si>
  <si>
    <t>びわ</t>
  </si>
  <si>
    <t>果梗，果皮及び種子を除去したもの</t>
  </si>
  <si>
    <t>アボカド及びマンゴー</t>
  </si>
  <si>
    <t>種子を除去したもの</t>
  </si>
  <si>
    <t>キウィー</t>
  </si>
  <si>
    <t>果皮を除去したもの</t>
  </si>
  <si>
    <t>グアバ</t>
  </si>
  <si>
    <t>なつめやし</t>
  </si>
  <si>
    <t>へた及び種子を除去したもの</t>
  </si>
  <si>
    <t>パイナップル</t>
  </si>
  <si>
    <t>冠芽を除去したもの</t>
  </si>
  <si>
    <t>パッションフルーツ及びパパイヤ</t>
  </si>
  <si>
    <t>バナナ</t>
  </si>
  <si>
    <t>果柄部を除去したもの</t>
  </si>
  <si>
    <t>いちご，クランベリー，ハックルベリー，ブラックベリー及びブルーベリー</t>
  </si>
  <si>
    <t>ラズベリー</t>
  </si>
  <si>
    <t>その他のベリー類果実</t>
  </si>
  <si>
    <t>かき</t>
  </si>
  <si>
    <t>すいか，まくわうり及びメロン類果実</t>
  </si>
  <si>
    <t>ぶどう</t>
  </si>
  <si>
    <t>果梗を除去したもの</t>
  </si>
  <si>
    <t>その他の果実</t>
  </si>
  <si>
    <t>可食部</t>
  </si>
  <si>
    <t>かぶ類の根及びだいこん類の根</t>
  </si>
  <si>
    <t>泥を水で軽く洗い落としたもの</t>
  </si>
  <si>
    <t>かぶ類の葉，クレソン，ケール，だいこん類の葉及び芽キャベツ</t>
  </si>
  <si>
    <t>変質葉を除去したもの</t>
  </si>
  <si>
    <t>カリフラワー及びブロッコリー</t>
  </si>
  <si>
    <t>葉を除去したもの</t>
  </si>
  <si>
    <t>キャベツ及びはくさい</t>
  </si>
  <si>
    <t>きような及びこまつな</t>
  </si>
  <si>
    <t>根及び変質葉を除去したもの</t>
  </si>
  <si>
    <t>西洋わさび</t>
  </si>
  <si>
    <t>泥を水で軽く洗い落とした根</t>
  </si>
  <si>
    <t>チンゲンサイ及びその他のあぶらな科野菜</t>
  </si>
  <si>
    <t>かんしよ，こんにやくいも，さといも類，ばれいしよ，やまいも及びその他のいも類</t>
  </si>
  <si>
    <t xml:space="preserve"> 食 品</t>
  </si>
  <si>
    <r>
      <rPr>
        <u/>
        <sz val="10"/>
        <color indexed="8"/>
        <rFont val="ＭＳ Ｐゴシック"/>
        <family val="3"/>
        <charset val="128"/>
      </rPr>
      <t xml:space="preserve">g </t>
    </r>
    <r>
      <rPr>
        <sz val="10"/>
        <color indexed="8"/>
        <rFont val="ＭＳ Ｐゴシック"/>
        <family val="3"/>
        <charset val="128"/>
      </rPr>
      <t>精秤（50mL遠沈管）、遠沈管に抽出液番号を貼付・記入</t>
    </r>
    <rPh sb="2" eb="3">
      <t>セイ</t>
    </rPh>
    <rPh sb="3" eb="4">
      <t>ハカリ</t>
    </rPh>
    <rPh sb="9" eb="10">
      <t>エン</t>
    </rPh>
    <rPh sb="10" eb="11">
      <t>チン</t>
    </rPh>
    <rPh sb="11" eb="12">
      <t>カン</t>
    </rPh>
    <rPh sb="14" eb="15">
      <t>エン</t>
    </rPh>
    <rPh sb="15" eb="16">
      <t>チン</t>
    </rPh>
    <rPh sb="16" eb="17">
      <t>カン</t>
    </rPh>
    <rPh sb="18" eb="20">
      <t>チュウシュツ</t>
    </rPh>
    <rPh sb="20" eb="21">
      <t>エキ</t>
    </rPh>
    <rPh sb="21" eb="23">
      <t>バンゴウ</t>
    </rPh>
    <rPh sb="24" eb="26">
      <t>テンプ</t>
    </rPh>
    <rPh sb="27" eb="29">
      <t>キニュウ</t>
    </rPh>
    <phoneticPr fontId="1"/>
  </si>
  <si>
    <t>記号</t>
  </si>
  <si>
    <t>脂 肪 酸</t>
  </si>
  <si>
    <t>炭素数：二重結合数</t>
  </si>
  <si>
    <t>慣 用 名</t>
  </si>
  <si>
    <t>和 名</t>
  </si>
  <si>
    <t>英 名</t>
  </si>
  <si>
    <t>ブタン酸</t>
  </si>
  <si>
    <t>butanoic acid</t>
  </si>
  <si>
    <t>butyric acid</t>
  </si>
  <si>
    <t>hexanoic acid</t>
  </si>
  <si>
    <t>caproic acid</t>
  </si>
  <si>
    <t>heptanoic acid</t>
  </si>
  <si>
    <t>octanoic acid</t>
  </si>
  <si>
    <t>caprylic acid</t>
  </si>
  <si>
    <t>decanoic acid</t>
  </si>
  <si>
    <t>capric acid</t>
  </si>
  <si>
    <t>ドデカン酸</t>
  </si>
  <si>
    <t>dodecanoic acid</t>
  </si>
  <si>
    <t>lauric acid</t>
  </si>
  <si>
    <t>tridecanoic acid</t>
  </si>
  <si>
    <t>テトラデカン酸</t>
  </si>
  <si>
    <t>tetradecanoic acid</t>
  </si>
  <si>
    <t>myristic acid</t>
  </si>
  <si>
    <t>pentadecanoic acid</t>
  </si>
  <si>
    <t>ヘキサデカン酸</t>
  </si>
  <si>
    <t>hexadecanoic acid</t>
  </si>
  <si>
    <t>palmitic acid</t>
  </si>
  <si>
    <t>heptadecanoic acid</t>
  </si>
  <si>
    <t>オクタデカン酸</t>
  </si>
  <si>
    <t>octadecanoic acid</t>
  </si>
  <si>
    <t>stearic acid</t>
  </si>
  <si>
    <t>イコサン酸</t>
  </si>
  <si>
    <t>icosanoic acid</t>
  </si>
  <si>
    <t>arachidic acid</t>
  </si>
  <si>
    <t>ドコサン酸</t>
  </si>
  <si>
    <t>docosanoic acid</t>
  </si>
  <si>
    <t>behenic acid</t>
  </si>
  <si>
    <t>テトライコサン酸</t>
  </si>
  <si>
    <t>tetraicosanoic acid</t>
  </si>
  <si>
    <t>lignoceric acid</t>
  </si>
  <si>
    <t>decenoic acid</t>
  </si>
  <si>
    <t>テトラデセン酸</t>
  </si>
  <si>
    <t>tetradecenoic acid</t>
  </si>
  <si>
    <t>myristoleic acid</t>
  </si>
  <si>
    <t>pentadecenoic acid</t>
  </si>
  <si>
    <t>ヘキサデセン酸</t>
  </si>
  <si>
    <t>hexadecenoic acid</t>
  </si>
  <si>
    <t>palmitoleic acid</t>
  </si>
  <si>
    <t>heptadecenoic acid</t>
  </si>
  <si>
    <t>オクタデセン酸</t>
  </si>
  <si>
    <t>octadecenoic acid</t>
  </si>
  <si>
    <t>oleic acid</t>
  </si>
  <si>
    <t>icosenoic acid</t>
  </si>
  <si>
    <t>eicosenoic acid</t>
  </si>
  <si>
    <t>docosenoic acid</t>
  </si>
  <si>
    <t>tetracosenoic acid</t>
  </si>
  <si>
    <t>hexadecadienoic acid</t>
  </si>
  <si>
    <t>hexadecatrienoic acid</t>
  </si>
  <si>
    <t>hexadecatetraenoic acid</t>
  </si>
  <si>
    <t>ヘプタデカジエン酸</t>
  </si>
  <si>
    <t>heptadecadienoic acid</t>
  </si>
  <si>
    <t>オクタデカジエン酸</t>
  </si>
  <si>
    <t>octadecadienoic acid</t>
  </si>
  <si>
    <t>オクタデカジエン酸(n-6)</t>
  </si>
  <si>
    <t>octadecadienoic acid(n-6)</t>
  </si>
  <si>
    <t>linoleic acid</t>
  </si>
  <si>
    <t>オクタデカトリエン酸</t>
  </si>
  <si>
    <t>octadecatrienoic acid</t>
  </si>
  <si>
    <t>オクタデカトリエン酸(n-3)</t>
  </si>
  <si>
    <t>octadecatrienoic acid(n-3)</t>
  </si>
  <si>
    <t>α‐linolenic acid</t>
  </si>
  <si>
    <t>18:3 n-6</t>
  </si>
  <si>
    <t>オクタデカトリエン酸(n-6)</t>
  </si>
  <si>
    <t>octadecatrienoic acid(n-6)</t>
  </si>
  <si>
    <t>γ‐linolenic acid</t>
  </si>
  <si>
    <t>18:4 n-3</t>
  </si>
  <si>
    <t>octadecatetraenoic acid</t>
  </si>
  <si>
    <t>20:2 n-6</t>
  </si>
  <si>
    <t>icosadienoic acid</t>
  </si>
  <si>
    <t>eicosadienoic acid</t>
  </si>
  <si>
    <t>20:3 n-6</t>
  </si>
  <si>
    <t>icosatrienoic acid</t>
  </si>
  <si>
    <t>eicosatrienoic acid</t>
  </si>
  <si>
    <t>20:4 n-3</t>
  </si>
  <si>
    <t>icosatetraenoic acid(n-3)</t>
  </si>
  <si>
    <t>eicosatetraenoic acid</t>
  </si>
  <si>
    <t>20:4 n-6</t>
  </si>
  <si>
    <t>イコサテトラエン酸(n-6)</t>
  </si>
  <si>
    <t>icosatetraenoic acid(n-6)</t>
  </si>
  <si>
    <t>arachidonic acid</t>
  </si>
  <si>
    <t>20:5 n-3</t>
  </si>
  <si>
    <t>icosapentaenoic acid</t>
  </si>
  <si>
    <t>eicosapentaenoic acid</t>
  </si>
  <si>
    <t>21:5 n-3</t>
  </si>
  <si>
    <t>henicosapentaenoic acid</t>
  </si>
  <si>
    <t>docosadienoic acid</t>
  </si>
  <si>
    <t>22:4 n-6</t>
  </si>
  <si>
    <t>docosatetraenoic acid</t>
  </si>
  <si>
    <t>22:5 n-3</t>
  </si>
  <si>
    <t>docosapentaenoic acid(n-3)</t>
  </si>
  <si>
    <t>22:5 n-6</t>
  </si>
  <si>
    <t>docosapentaenoic acid(n-6)</t>
  </si>
  <si>
    <t>22:6 n-3</t>
  </si>
  <si>
    <t>docosahexaenoic acid</t>
  </si>
  <si>
    <t>系 統 名※1</t>
  </si>
  <si>
    <t>酪酸*</t>
  </si>
  <si>
    <t>ヘキサン酸*</t>
  </si>
  <si>
    <t>カプロン酸※2</t>
  </si>
  <si>
    <t>ヘプタン酸*</t>
  </si>
  <si>
    <t>オクタン酸*</t>
  </si>
  <si>
    <t>カプリル酸※2</t>
  </si>
  <si>
    <t>デカン酸*</t>
  </si>
  <si>
    <t>カプリン酸※2</t>
  </si>
  <si>
    <t>ラウリン酸*</t>
  </si>
  <si>
    <t>トリデカン酸*</t>
  </si>
  <si>
    <t>ミリスチン酸*</t>
  </si>
  <si>
    <t>15:0※3</t>
  </si>
  <si>
    <t>ペンタデカン酸*</t>
  </si>
  <si>
    <t>16:0※3</t>
  </si>
  <si>
    <t>パルミチン酸*</t>
  </si>
  <si>
    <t>17:0※3</t>
  </si>
  <si>
    <t>ヘプタデカン酸*</t>
  </si>
  <si>
    <t>ステアリン酸*</t>
  </si>
  <si>
    <t>アラキジン酸*</t>
  </si>
  <si>
    <t>ベヘン酸*</t>
  </si>
  <si>
    <t>リグノセリン酸*</t>
  </si>
  <si>
    <t>デセン酸*</t>
  </si>
  <si>
    <t>ミリストレイン酸*</t>
  </si>
  <si>
    <t>ペンタデセン酸*</t>
  </si>
  <si>
    <t>パルミトレイン酸*</t>
  </si>
  <si>
    <t>ヘプタデセン酸*</t>
  </si>
  <si>
    <t>オレイン酸* ※4</t>
  </si>
  <si>
    <t>イコセン酸*</t>
  </si>
  <si>
    <t>エイコセン酸※6</t>
  </si>
  <si>
    <t>ドコセン酸* ※7</t>
  </si>
  <si>
    <t>テトラコセン酸*</t>
  </si>
  <si>
    <t>ヘキサデカジエン酸*</t>
  </si>
  <si>
    <t>ヘキサデカトリエン酸*</t>
  </si>
  <si>
    <t>ヘキサデカテトラエン酸*</t>
  </si>
  <si>
    <t>18:2 n-6※5</t>
  </si>
  <si>
    <t>リノール酸*</t>
  </si>
  <si>
    <t>18:3 n-3※5</t>
  </si>
  <si>
    <t>α‐リノレン酸*</t>
  </si>
  <si>
    <t>γ‐リノレン酸*</t>
  </si>
  <si>
    <t>オクタデカテトラエン酸*</t>
  </si>
  <si>
    <t>イコサジエン酸*</t>
  </si>
  <si>
    <t>エイコサジエン酸※6</t>
  </si>
  <si>
    <t>イコサトリエン酸*</t>
  </si>
  <si>
    <t>エイコサトリエン酸※6</t>
  </si>
  <si>
    <t>イコサテトラエン酸(n-3)*</t>
  </si>
  <si>
    <t>エイコサテトラエン酸※6</t>
  </si>
  <si>
    <t>アラキドン酸*</t>
  </si>
  <si>
    <t>イコサペンタエン酸*</t>
  </si>
  <si>
    <t>エイコサペンタエン酸※6</t>
  </si>
  <si>
    <t>ヘンイコサペンタエン酸*</t>
  </si>
  <si>
    <t>ドコサジエン酸*</t>
  </si>
  <si>
    <t>ドコサテトラエン酸*</t>
  </si>
  <si>
    <t>ドコサペンタエン酸(n-3)*</t>
  </si>
  <si>
    <t>ドコサペンタエン酸(n-6)*</t>
  </si>
  <si>
    <t>ドコサヘキサエン酸*</t>
  </si>
  <si>
    <t>固相種類</t>
    <rPh sb="0" eb="1">
      <t>コ</t>
    </rPh>
    <rPh sb="1" eb="2">
      <t>ソウ</t>
    </rPh>
    <rPh sb="2" eb="4">
      <t>シュルイ</t>
    </rPh>
    <phoneticPr fontId="1"/>
  </si>
  <si>
    <t>Smart-SPE C18-30</t>
    <phoneticPr fontId="1"/>
  </si>
  <si>
    <t>Smart-SPE C18-50</t>
    <phoneticPr fontId="1"/>
  </si>
  <si>
    <t>Smart-SPE PSA-30</t>
    <phoneticPr fontId="1"/>
  </si>
  <si>
    <t>Smart-SPE PSA-40</t>
    <phoneticPr fontId="1"/>
  </si>
  <si>
    <t>Smart-SPE PLS3-20</t>
    <phoneticPr fontId="1"/>
  </si>
  <si>
    <t>Smart-SPE PBX-20</t>
    <phoneticPr fontId="1"/>
  </si>
  <si>
    <t>Smart-SPE PLS3-10</t>
    <phoneticPr fontId="1"/>
  </si>
  <si>
    <t>Smart-SPE PBX-10</t>
    <phoneticPr fontId="1"/>
  </si>
  <si>
    <t>Smart-SPE GCS-20 +PSA-30</t>
    <phoneticPr fontId="1"/>
  </si>
  <si>
    <t>Smart-SPE SAX-30 +PSA-30</t>
    <phoneticPr fontId="1"/>
  </si>
  <si>
    <t>Smart-SPE SI-30 +PSA-30</t>
    <phoneticPr fontId="1"/>
  </si>
  <si>
    <t>Smart-SPE GCS-20 +SI-30 +PSA-30</t>
    <phoneticPr fontId="1"/>
  </si>
  <si>
    <t>Smart-SPE GCS-20 +SAX-30 +PSA-30</t>
    <phoneticPr fontId="1"/>
  </si>
  <si>
    <t>前処理方法</t>
    <rPh sb="0" eb="3">
      <t>マエショリ</t>
    </rPh>
    <rPh sb="3" eb="5">
      <t>ホウホウ</t>
    </rPh>
    <phoneticPr fontId="1"/>
  </si>
  <si>
    <t>試験部位</t>
    <rPh sb="0" eb="2">
      <t>シケン</t>
    </rPh>
    <rPh sb="2" eb="4">
      <t>ブイ</t>
    </rPh>
    <phoneticPr fontId="1"/>
  </si>
  <si>
    <t>*10.00-10.20g 内</t>
    <rPh sb="14" eb="15">
      <t>ナイ</t>
    </rPh>
    <phoneticPr fontId="1"/>
  </si>
  <si>
    <t>STQ法前処理シート</t>
    <rPh sb="3" eb="4">
      <t>ホウ</t>
    </rPh>
    <rPh sb="4" eb="7">
      <t>マエショリ</t>
    </rPh>
    <phoneticPr fontId="1"/>
  </si>
  <si>
    <t>試料名・コメント</t>
    <rPh sb="0" eb="2">
      <t>シリョウ</t>
    </rPh>
    <rPh sb="2" eb="3">
      <t>メイ</t>
    </rPh>
    <phoneticPr fontId="1"/>
  </si>
  <si>
    <t>精製</t>
    <rPh sb="0" eb="2">
      <t>セイセイ</t>
    </rPh>
    <phoneticPr fontId="1"/>
  </si>
  <si>
    <t>保持</t>
    <rPh sb="0" eb="2">
      <t>ホジ</t>
    </rPh>
    <phoneticPr fontId="1"/>
  </si>
  <si>
    <t>精製</t>
    <rPh sb="0" eb="2">
      <t>セイセイ</t>
    </rPh>
    <phoneticPr fontId="1"/>
  </si>
  <si>
    <t>Smart-SPE C18-50</t>
  </si>
  <si>
    <t>試料瓶</t>
    <rPh sb="0" eb="2">
      <t>シリョウ</t>
    </rPh>
    <rPh sb="2" eb="3">
      <t>ビン</t>
    </rPh>
    <phoneticPr fontId="1"/>
  </si>
  <si>
    <t>加液</t>
    <rPh sb="0" eb="1">
      <t>カ</t>
    </rPh>
    <rPh sb="1" eb="2">
      <t>エキ</t>
    </rPh>
    <phoneticPr fontId="1"/>
  </si>
  <si>
    <t>試料中添加濃度</t>
    <rPh sb="0" eb="3">
      <t>シリョウチュウ</t>
    </rPh>
    <rPh sb="3" eb="5">
      <t>テンカ</t>
    </rPh>
    <rPh sb="5" eb="7">
      <t>ノウド</t>
    </rPh>
    <phoneticPr fontId="1"/>
  </si>
  <si>
    <t>試料採取量</t>
    <rPh sb="0" eb="2">
      <t>シリョウ</t>
    </rPh>
    <rPh sb="2" eb="4">
      <t>サイシュ</t>
    </rPh>
    <rPh sb="4" eb="5">
      <t>リョウ</t>
    </rPh>
    <phoneticPr fontId="1"/>
  </si>
  <si>
    <t>g</t>
    <phoneticPr fontId="1"/>
  </si>
  <si>
    <t>10%(w/w)食塩水 20mL</t>
    <rPh sb="8" eb="10">
      <t>ショクエン</t>
    </rPh>
    <rPh sb="10" eb="11">
      <t>スイ</t>
    </rPh>
    <phoneticPr fontId="1"/>
  </si>
  <si>
    <t>溶出溶媒</t>
    <rPh sb="0" eb="2">
      <t>ヨウシュツ</t>
    </rPh>
    <rPh sb="2" eb="4">
      <t>ヨウバイ</t>
    </rPh>
    <phoneticPr fontId="1"/>
  </si>
  <si>
    <t>アセトン-ヘキサン(15/85) 1mL</t>
  </si>
  <si>
    <t>アセトン-ヘキサン(15/85) 1mL</t>
    <phoneticPr fontId="1"/>
  </si>
  <si>
    <t>アセトン-ヘキサン(1/9) 1mL</t>
    <phoneticPr fontId="1"/>
  </si>
  <si>
    <t>アセトン-ヘキサン(5/95) 1mL</t>
    <phoneticPr fontId="1"/>
  </si>
  <si>
    <t>ﾄﾙｴﾝ-ｱｾﾄﾝ-ﾍｷｻﾝ(10/15/75) 1mL</t>
    <phoneticPr fontId="1"/>
  </si>
  <si>
    <t>アセトン-ヘキサン(1/4) 1mL</t>
    <phoneticPr fontId="1"/>
  </si>
  <si>
    <t>アセトン-ヘキサン(3/7) 1mL</t>
    <phoneticPr fontId="1"/>
  </si>
  <si>
    <t>ヘキサン 1mL</t>
    <phoneticPr fontId="1"/>
  </si>
  <si>
    <t>アセトン/ヘキサンで調整</t>
    <rPh sb="10" eb="12">
      <t>チョウセイ</t>
    </rPh>
    <phoneticPr fontId="1"/>
  </si>
  <si>
    <t>分取</t>
    <rPh sb="0" eb="1">
      <t>ブン</t>
    </rPh>
    <rPh sb="1" eb="2">
      <t>シュ</t>
    </rPh>
    <phoneticPr fontId="1"/>
  </si>
  <si>
    <t>mL</t>
    <phoneticPr fontId="1"/>
  </si>
  <si>
    <t>試料</t>
    <rPh sb="0" eb="2">
      <t>シリョウ</t>
    </rPh>
    <phoneticPr fontId="1"/>
  </si>
  <si>
    <t>g 相当</t>
    <rPh sb="2" eb="4">
      <t>ソウトウ</t>
    </rPh>
    <phoneticPr fontId="1"/>
  </si>
  <si>
    <t>ppb</t>
    <phoneticPr fontId="1"/>
  </si>
  <si>
    <t>水添加量</t>
    <rPh sb="0" eb="1">
      <t>ミズ</t>
    </rPh>
    <rPh sb="1" eb="3">
      <t>テンカ</t>
    </rPh>
    <rPh sb="3" eb="4">
      <t>リョウ</t>
    </rPh>
    <phoneticPr fontId="1"/>
  </si>
  <si>
    <t>定容</t>
    <rPh sb="0" eb="1">
      <t>テイ</t>
    </rPh>
    <rPh sb="1" eb="2">
      <t>ヨウ</t>
    </rPh>
    <phoneticPr fontId="1"/>
  </si>
  <si>
    <t>PEG</t>
    <phoneticPr fontId="1"/>
  </si>
  <si>
    <t>Phenanthrene-d</t>
    <phoneticPr fontId="1"/>
  </si>
  <si>
    <t>Diazinon-d</t>
    <phoneticPr fontId="1"/>
  </si>
  <si>
    <t>ppm</t>
    <phoneticPr fontId="1"/>
  </si>
  <si>
    <t>0.1%PEG(300) + 1ppmPhenanthrene-d</t>
    <phoneticPr fontId="1"/>
  </si>
  <si>
    <t>(アセトン-ヘキサンで調整 ）</t>
    <rPh sb="11" eb="13">
      <t>チョウセイ</t>
    </rPh>
    <phoneticPr fontId="1"/>
  </si>
  <si>
    <t>アセトニトリル</t>
    <phoneticPr fontId="1"/>
  </si>
  <si>
    <t>目標濃度</t>
    <rPh sb="0" eb="2">
      <t>モクヒョウ</t>
    </rPh>
    <rPh sb="2" eb="4">
      <t>ノウド</t>
    </rPh>
    <phoneticPr fontId="1"/>
  </si>
  <si>
    <t>mL</t>
    <phoneticPr fontId="1"/>
  </si>
  <si>
    <t>メス試験管</t>
    <rPh sb="2" eb="5">
      <t>シケンカン</t>
    </rPh>
    <phoneticPr fontId="1"/>
  </si>
  <si>
    <t>GC/MS</t>
    <phoneticPr fontId="1"/>
  </si>
  <si>
    <t>大量注入</t>
    <rPh sb="0" eb="2">
      <t>タイリョウ</t>
    </rPh>
    <rPh sb="2" eb="4">
      <t>チュウニュウ</t>
    </rPh>
    <phoneticPr fontId="1"/>
  </si>
  <si>
    <t>農薬</t>
    <rPh sb="0" eb="2">
      <t>ノウヤク</t>
    </rPh>
    <phoneticPr fontId="1"/>
  </si>
  <si>
    <t>農薬</t>
    <rPh sb="0" eb="2">
      <t>ノウヤク</t>
    </rPh>
    <phoneticPr fontId="1"/>
  </si>
  <si>
    <t>ng</t>
    <phoneticPr fontId="1"/>
  </si>
  <si>
    <t>mg</t>
    <phoneticPr fontId="1"/>
  </si>
  <si>
    <t>添加</t>
    <rPh sb="0" eb="2">
      <t>テンカ</t>
    </rPh>
    <phoneticPr fontId="12"/>
  </si>
  <si>
    <t>水 0.2mL</t>
    <rPh sb="0" eb="1">
      <t>ミズ</t>
    </rPh>
    <phoneticPr fontId="12"/>
  </si>
  <si>
    <t>再保持</t>
    <rPh sb="0" eb="1">
      <t>サイ</t>
    </rPh>
    <rPh sb="1" eb="3">
      <t>ホジ</t>
    </rPh>
    <phoneticPr fontId="12"/>
  </si>
  <si>
    <t>吸引乾燥　3分間</t>
    <rPh sb="0" eb="2">
      <t>キュウイン</t>
    </rPh>
    <rPh sb="2" eb="4">
      <t>カンソウ</t>
    </rPh>
    <rPh sb="6" eb="8">
      <t>フンカン</t>
    </rPh>
    <phoneticPr fontId="1"/>
  </si>
  <si>
    <t>連結</t>
    <rPh sb="0" eb="2">
      <t>レンケツ</t>
    </rPh>
    <phoneticPr fontId="1"/>
  </si>
  <si>
    <t>連結</t>
    <rPh sb="0" eb="2">
      <t>レンケツ</t>
    </rPh>
    <phoneticPr fontId="12"/>
  </si>
  <si>
    <t>15%(w/w)食塩水 20mL</t>
    <rPh sb="8" eb="10">
      <t>ショクエン</t>
    </rPh>
    <rPh sb="10" eb="11">
      <t>スイ</t>
    </rPh>
    <phoneticPr fontId="1"/>
  </si>
  <si>
    <t>流出液</t>
    <rPh sb="0" eb="2">
      <t>リュウシュツ</t>
    </rPh>
    <rPh sb="2" eb="3">
      <t>エキ</t>
    </rPh>
    <phoneticPr fontId="12"/>
  </si>
  <si>
    <t>アセトン 2mL</t>
    <phoneticPr fontId="12"/>
  </si>
  <si>
    <t>コンディショニング</t>
    <phoneticPr fontId="12"/>
  </si>
  <si>
    <t>ｱｾﾄﾝ-ﾍｷｻﾝ 2mL</t>
    <phoneticPr fontId="12"/>
  </si>
  <si>
    <t>Smart-SPE C18-30</t>
  </si>
  <si>
    <t>Smart-SPE PLS3-10</t>
  </si>
  <si>
    <t>M-GCA新法</t>
    <rPh sb="5" eb="6">
      <t>シン</t>
    </rPh>
    <rPh sb="6" eb="7">
      <t>ホウ</t>
    </rPh>
    <phoneticPr fontId="1"/>
  </si>
  <si>
    <t>アセトニトリル 0.2mL</t>
    <phoneticPr fontId="1"/>
  </si>
  <si>
    <t>添加</t>
    <rPh sb="0" eb="2">
      <t>テンカ</t>
    </rPh>
    <phoneticPr fontId="14"/>
  </si>
  <si>
    <t>無水硫酸Mg 0.3g</t>
    <rPh sb="0" eb="2">
      <t>ムスイ</t>
    </rPh>
    <rPh sb="2" eb="4">
      <t>リュウサン</t>
    </rPh>
    <phoneticPr fontId="14"/>
  </si>
  <si>
    <t>Smart-SPE GCS-20 +PSA-30</t>
  </si>
  <si>
    <t>洗液</t>
    <rPh sb="0" eb="1">
      <t>セン</t>
    </rPh>
    <rPh sb="1" eb="2">
      <t>エキ</t>
    </rPh>
    <phoneticPr fontId="14"/>
  </si>
  <si>
    <t>(ｱｾﾄﾆﾄﾘﾙ-ﾄﾙｴﾝで調整 ）</t>
    <rPh sb="14" eb="16">
      <t>チョウセイ</t>
    </rPh>
    <phoneticPr fontId="1"/>
  </si>
  <si>
    <t>ｱｾﾄﾆﾄﾘﾙ-ﾄﾙｴﾝ(3/1)  2mL</t>
    <phoneticPr fontId="12"/>
  </si>
  <si>
    <t>Smart-SPE C18-30 +PSA-30</t>
    <phoneticPr fontId="1"/>
  </si>
  <si>
    <t>Smart-SPE C18-50 +PSA-30</t>
  </si>
  <si>
    <t>Smart-SPE C18-50 +PSA-30</t>
    <phoneticPr fontId="1"/>
  </si>
  <si>
    <t>アセトニトリル 2mL</t>
    <phoneticPr fontId="1"/>
  </si>
  <si>
    <t>0.4%ギ酸含有ﾒﾀﾉｰﾙ(pH2.5) 0.5mL</t>
    <rPh sb="5" eb="6">
      <t>サン</t>
    </rPh>
    <rPh sb="6" eb="8">
      <t>ガンユウ</t>
    </rPh>
    <phoneticPr fontId="1"/>
  </si>
  <si>
    <t>メタノール 0.5mL</t>
    <phoneticPr fontId="1"/>
  </si>
  <si>
    <t>(水で調整 ）</t>
    <rPh sb="1" eb="2">
      <t>ミズ</t>
    </rPh>
    <rPh sb="3" eb="5">
      <t>チョウセイ</t>
    </rPh>
    <phoneticPr fontId="1"/>
  </si>
  <si>
    <t>LC/MS/MS</t>
    <phoneticPr fontId="1"/>
  </si>
  <si>
    <t>注入量</t>
    <rPh sb="0" eb="2">
      <t>チュウニュウ</t>
    </rPh>
    <rPh sb="2" eb="3">
      <t>リョウ</t>
    </rPh>
    <phoneticPr fontId="1"/>
  </si>
  <si>
    <t>メタノール-水(4/1)  2mL</t>
    <rPh sb="6" eb="7">
      <t>ミズ</t>
    </rPh>
    <phoneticPr fontId="12"/>
  </si>
  <si>
    <t>0.4%ギ酸含有ﾒﾀﾉｰﾙ(pH2.5) 1mL</t>
    <rPh sb="5" eb="6">
      <t>サン</t>
    </rPh>
    <rPh sb="6" eb="8">
      <t>ガンユウ</t>
    </rPh>
    <phoneticPr fontId="1"/>
  </si>
  <si>
    <t>メタノール 1mL</t>
    <phoneticPr fontId="1"/>
  </si>
  <si>
    <t>水 0.5mL</t>
    <rPh sb="0" eb="1">
      <t>ミズ</t>
    </rPh>
    <phoneticPr fontId="12"/>
  </si>
  <si>
    <t>C2H4O</t>
    <phoneticPr fontId="15"/>
  </si>
  <si>
    <t>R.T.</t>
    <phoneticPr fontId="15"/>
  </si>
  <si>
    <t>トルエン 0.4mL</t>
    <phoneticPr fontId="12"/>
  </si>
  <si>
    <t>アセトニトリル-水（4/1） 2mL</t>
    <rPh sb="8" eb="9">
      <t>スイ</t>
    </rPh>
    <phoneticPr fontId="1"/>
  </si>
  <si>
    <t>たんぱく質</t>
    <rPh sb="4" eb="5">
      <t>シツ</t>
    </rPh>
    <phoneticPr fontId="1"/>
  </si>
  <si>
    <t>炭水化物</t>
    <rPh sb="0" eb="4">
      <t>タンスイカブツ</t>
    </rPh>
    <phoneticPr fontId="1"/>
  </si>
  <si>
    <t>カロテン</t>
    <phoneticPr fontId="1"/>
  </si>
  <si>
    <t>トコフェノール</t>
    <phoneticPr fontId="1"/>
  </si>
  <si>
    <t>レチノール</t>
    <phoneticPr fontId="1"/>
  </si>
  <si>
    <t>ビタミンA</t>
    <phoneticPr fontId="1"/>
  </si>
  <si>
    <t>ビタミンE</t>
    <phoneticPr fontId="1"/>
  </si>
  <si>
    <t>ビタミンD</t>
    <phoneticPr fontId="1"/>
  </si>
  <si>
    <t>カロシェロール</t>
    <phoneticPr fontId="1"/>
  </si>
  <si>
    <t>ビタミンK</t>
    <phoneticPr fontId="1"/>
  </si>
  <si>
    <t>フェロキノン</t>
    <phoneticPr fontId="1"/>
  </si>
  <si>
    <t>飽和脂肪酸</t>
    <rPh sb="0" eb="2">
      <t>ホウワ</t>
    </rPh>
    <rPh sb="2" eb="5">
      <t>シボウサン</t>
    </rPh>
    <phoneticPr fontId="1"/>
  </si>
  <si>
    <t>一価不飽和脂肪酸</t>
    <rPh sb="0" eb="2">
      <t>イッカ</t>
    </rPh>
    <rPh sb="2" eb="5">
      <t>フホウワ</t>
    </rPh>
    <rPh sb="5" eb="8">
      <t>シボウサン</t>
    </rPh>
    <phoneticPr fontId="1"/>
  </si>
  <si>
    <t>多価不飽和脂肪酸</t>
    <rPh sb="0" eb="1">
      <t>タ</t>
    </rPh>
    <rPh sb="1" eb="2">
      <t>アタイ</t>
    </rPh>
    <rPh sb="2" eb="5">
      <t>フホウワ</t>
    </rPh>
    <rPh sb="5" eb="8">
      <t>シボウサン</t>
    </rPh>
    <phoneticPr fontId="1"/>
  </si>
  <si>
    <t>脂肪酸総量</t>
    <rPh sb="0" eb="3">
      <t>シボウサン</t>
    </rPh>
    <rPh sb="3" eb="5">
      <t>ソウリョウ</t>
    </rPh>
    <phoneticPr fontId="1"/>
  </si>
  <si>
    <t>コレステロール</t>
    <phoneticPr fontId="1"/>
  </si>
  <si>
    <t>植物繊維総量</t>
    <rPh sb="0" eb="2">
      <t>ショクブツ</t>
    </rPh>
    <rPh sb="2" eb="4">
      <t>センイ</t>
    </rPh>
    <rPh sb="4" eb="6">
      <t>ソウリョウ</t>
    </rPh>
    <phoneticPr fontId="1"/>
  </si>
  <si>
    <t>トリアシルグリセロール当量</t>
    <rPh sb="11" eb="13">
      <t>トウリョウ</t>
    </rPh>
    <phoneticPr fontId="1"/>
  </si>
  <si>
    <t>ug</t>
    <phoneticPr fontId="1"/>
  </si>
  <si>
    <t>α-リノレイン酸 (18:3)</t>
    <rPh sb="7" eb="8">
      <t>サン</t>
    </rPh>
    <phoneticPr fontId="1"/>
  </si>
  <si>
    <t>リノール酸 (18:2)</t>
    <rPh sb="4" eb="5">
      <t>サン</t>
    </rPh>
    <phoneticPr fontId="1"/>
  </si>
  <si>
    <t>オレイン酸 (18:1)</t>
    <rPh sb="4" eb="5">
      <t>サン</t>
    </rPh>
    <phoneticPr fontId="1"/>
  </si>
  <si>
    <t>パルミチン酸 (16:0)</t>
    <rPh sb="5" eb="6">
      <t>サン</t>
    </rPh>
    <phoneticPr fontId="1"/>
  </si>
  <si>
    <t>ステアリン酸 (18:0)</t>
    <rPh sb="5" eb="6">
      <t>サン</t>
    </rPh>
    <phoneticPr fontId="1"/>
  </si>
  <si>
    <t>食品成分データベース</t>
    <rPh sb="0" eb="2">
      <t>ショクヒン</t>
    </rPh>
    <rPh sb="2" eb="4">
      <t>セイブン</t>
    </rPh>
    <phoneticPr fontId="16"/>
  </si>
  <si>
    <t>下記のアドレスをクリックして下さい。</t>
    <rPh sb="0" eb="2">
      <t>カキ</t>
    </rPh>
    <rPh sb="14" eb="15">
      <t>クダ</t>
    </rPh>
    <phoneticPr fontId="16"/>
  </si>
  <si>
    <t>μgは、百万分の一グラムを表す。</t>
  </si>
  <si>
    <t>食品成分</t>
  </si>
  <si>
    <t>廃</t>
  </si>
  <si>
    <t>棄</t>
  </si>
  <si>
    <t>率</t>
  </si>
  <si>
    <t>エ</t>
  </si>
  <si>
    <t>ネ</t>
  </si>
  <si>
    <t>ル</t>
  </si>
  <si>
    <t>ギ</t>
  </si>
  <si>
    <t>｜</t>
  </si>
  <si>
    <t>水</t>
  </si>
  <si>
    <t>分</t>
  </si>
  <si>
    <t>た</t>
  </si>
  <si>
    <t>ん</t>
  </si>
  <si>
    <t>ぱ</t>
  </si>
  <si>
    <t>く</t>
  </si>
  <si>
    <t>質</t>
  </si>
  <si>
    <t>脂</t>
  </si>
  <si>
    <t>炭</t>
  </si>
  <si>
    <t>化</t>
  </si>
  <si>
    <t>物</t>
  </si>
  <si>
    <t>灰</t>
  </si>
  <si>
    <t>ア</t>
  </si>
  <si>
    <t>ミ</t>
  </si>
  <si>
    <t>ノ</t>
  </si>
  <si>
    <t>酸</t>
  </si>
  <si>
    <t>組</t>
  </si>
  <si>
    <t>成</t>
  </si>
  <si>
    <t>に</t>
  </si>
  <si>
    <t>よ</t>
  </si>
  <si>
    <t>る</t>
  </si>
  <si>
    <t>ト</t>
  </si>
  <si>
    <t>リ</t>
  </si>
  <si>
    <t>シ</t>
  </si>
  <si>
    <t>グ</t>
  </si>
  <si>
    <t>セ</t>
  </si>
  <si>
    <t>ロ</t>
  </si>
  <si>
    <t>当</t>
  </si>
  <si>
    <t>量</t>
  </si>
  <si>
    <t>レ</t>
  </si>
  <si>
    <t>チ</t>
  </si>
  <si>
    <t>α</t>
  </si>
  <si>
    <t>カ</t>
  </si>
  <si>
    <t>テ</t>
  </si>
  <si>
    <t>ン</t>
  </si>
  <si>
    <t>β</t>
  </si>
  <si>
    <t>ク</t>
  </si>
  <si>
    <t>プ</t>
  </si>
  <si>
    <t>キ</t>
  </si>
  <si>
    <t>サ</t>
  </si>
  <si>
    <t>ビ</t>
  </si>
  <si>
    <t>タ</t>
  </si>
  <si>
    <t>D</t>
  </si>
  <si>
    <t>コ</t>
  </si>
  <si>
    <t>フ</t>
  </si>
  <si>
    <t>ェ</t>
  </si>
  <si>
    <t>γ</t>
  </si>
  <si>
    <t>δ</t>
  </si>
  <si>
    <t>K</t>
  </si>
  <si>
    <t>B</t>
  </si>
  <si>
    <t>ナ</t>
  </si>
  <si>
    <t>イ</t>
  </si>
  <si>
    <t>葉</t>
  </si>
  <si>
    <t>パ</t>
  </si>
  <si>
    <t>オ</t>
  </si>
  <si>
    <t>C</t>
  </si>
  <si>
    <t>飽</t>
  </si>
  <si>
    <t>和</t>
  </si>
  <si>
    <t>肪</t>
  </si>
  <si>
    <t>一</t>
  </si>
  <si>
    <t>価</t>
  </si>
  <si>
    <t>不</t>
  </si>
  <si>
    <t>多</t>
  </si>
  <si>
    <t>ス</t>
  </si>
  <si>
    <t>溶</t>
  </si>
  <si>
    <t>性</t>
  </si>
  <si>
    <t>食</t>
  </si>
  <si>
    <t>繊</t>
  </si>
  <si>
    <t>維</t>
  </si>
  <si>
    <t>総</t>
  </si>
  <si>
    <t>塩</t>
  </si>
  <si>
    <t>相</t>
  </si>
  <si>
    <t>重</t>
  </si>
  <si>
    <t>変</t>
  </si>
  <si>
    <t>n-3</t>
  </si>
  <si>
    <t>系</t>
  </si>
  <si>
    <t>n-6</t>
  </si>
  <si>
    <t>酪</t>
  </si>
  <si>
    <t>ヘ</t>
  </si>
  <si>
    <t>デ</t>
  </si>
  <si>
    <t>ラ</t>
  </si>
  <si>
    <t>ウ</t>
  </si>
  <si>
    <t>ペ</t>
  </si>
  <si>
    <t>ANT</t>
  </si>
  <si>
    <t>ISO</t>
  </si>
  <si>
    <t>ジ</t>
  </si>
  <si>
    <t>ベ</t>
  </si>
  <si>
    <t>ド</t>
  </si>
  <si>
    <t>未</t>
  </si>
  <si>
    <t>同</t>
  </si>
  <si>
    <t>定</t>
  </si>
  <si>
    <t>削</t>
  </si>
  <si>
    <t>除</t>
  </si>
  <si>
    <t>単位</t>
  </si>
  <si>
    <t>%</t>
  </si>
  <si>
    <t>kcal</t>
  </si>
  <si>
    <t>g</t>
  </si>
  <si>
    <t>kJ</t>
  </si>
  <si>
    <t>μg</t>
  </si>
  <si>
    <t>mg</t>
  </si>
  <si>
    <t>TOTAL</t>
  </si>
  <si>
    <t>-</t>
  </si>
  <si>
    <t>100g中</t>
    <rPh sb="4" eb="5">
      <t>チュウ</t>
    </rPh>
    <phoneticPr fontId="1"/>
  </si>
  <si>
    <r>
      <t xml:space="preserve">水 </t>
    </r>
    <r>
      <rPr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>mL</t>
    </r>
    <rPh sb="0" eb="1">
      <t>ミズ</t>
    </rPh>
    <phoneticPr fontId="12"/>
  </si>
  <si>
    <r>
      <t>アセトニトリル-水（</t>
    </r>
    <r>
      <rPr>
        <sz val="10"/>
        <color indexed="8"/>
        <rFont val="ＭＳ Ｐゴシック"/>
        <family val="3"/>
        <charset val="128"/>
      </rPr>
      <t>4</t>
    </r>
    <r>
      <rPr>
        <sz val="10"/>
        <color indexed="8"/>
        <rFont val="ＭＳ Ｐゴシック"/>
        <family val="3"/>
        <charset val="128"/>
      </rPr>
      <t xml:space="preserve">/1） 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mL</t>
    </r>
    <rPh sb="8" eb="9">
      <t>スイ</t>
    </rPh>
    <phoneticPr fontId="1"/>
  </si>
  <si>
    <t>ｱｾﾄﾝ-ﾍｷｻﾝ(15/85) 2mL</t>
    <phoneticPr fontId="12"/>
  </si>
  <si>
    <t>水 2mL</t>
    <rPh sb="0" eb="1">
      <t>スイ</t>
    </rPh>
    <phoneticPr fontId="1"/>
  </si>
  <si>
    <r>
      <t>ｱｾﾄﾆﾄﾘﾙ-ﾄﾙｴﾝ(3/1)  0.</t>
    </r>
    <r>
      <rPr>
        <sz val="10"/>
        <color indexed="8"/>
        <rFont val="ＭＳ Ｐゴシック"/>
        <family val="3"/>
        <charset val="128"/>
      </rPr>
      <t>6</t>
    </r>
    <r>
      <rPr>
        <sz val="10"/>
        <color indexed="8"/>
        <rFont val="ＭＳ Ｐゴシック"/>
        <family val="3"/>
        <charset val="128"/>
      </rPr>
      <t>mL</t>
    </r>
    <phoneticPr fontId="14"/>
  </si>
  <si>
    <t>アセトニトリル 2mL</t>
    <phoneticPr fontId="1"/>
  </si>
  <si>
    <t>メタノール-水(4/1)  1mL</t>
    <rPh sb="6" eb="7">
      <t>ミズ</t>
    </rPh>
    <phoneticPr fontId="14"/>
  </si>
  <si>
    <t>ほうれんそう</t>
    <phoneticPr fontId="1"/>
  </si>
  <si>
    <t>赤色根部を含み、ひげ根および変質葉を除去したもの</t>
    <rPh sb="0" eb="2">
      <t>アカイロ</t>
    </rPh>
    <rPh sb="2" eb="3">
      <t>ネ</t>
    </rPh>
    <rPh sb="3" eb="4">
      <t>ブ</t>
    </rPh>
    <rPh sb="5" eb="6">
      <t>フク</t>
    </rPh>
    <rPh sb="10" eb="11">
      <t>ネ</t>
    </rPh>
    <rPh sb="14" eb="16">
      <t>ヘンシツ</t>
    </rPh>
    <rPh sb="16" eb="17">
      <t>ハ</t>
    </rPh>
    <rPh sb="18" eb="20">
      <t>ジョキョ</t>
    </rPh>
    <phoneticPr fontId="1"/>
  </si>
  <si>
    <r>
      <t>アセトニトリル-水（</t>
    </r>
    <r>
      <rPr>
        <sz val="10"/>
        <color indexed="8"/>
        <rFont val="ＭＳ Ｐゴシック"/>
        <family val="3"/>
        <charset val="128"/>
      </rPr>
      <t>4</t>
    </r>
    <r>
      <rPr>
        <sz val="10"/>
        <color indexed="8"/>
        <rFont val="ＭＳ Ｐゴシック"/>
        <family val="3"/>
        <charset val="128"/>
      </rPr>
      <t>/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） 1mL</t>
    </r>
    <rPh sb="8" eb="9">
      <t>スイ</t>
    </rPh>
    <phoneticPr fontId="1"/>
  </si>
  <si>
    <t>Smart-SPE SI-30 +PSA-30</t>
  </si>
  <si>
    <t>AU-GCB1</t>
    <phoneticPr fontId="1"/>
  </si>
  <si>
    <t>AU-GCB2</t>
    <phoneticPr fontId="1"/>
  </si>
  <si>
    <t>AU-GCB3</t>
    <phoneticPr fontId="1"/>
  </si>
  <si>
    <t>MA-GCB1</t>
    <phoneticPr fontId="1"/>
  </si>
  <si>
    <t>MA-GCB2</t>
    <phoneticPr fontId="1"/>
  </si>
  <si>
    <t>MA-GCB3</t>
    <phoneticPr fontId="1"/>
  </si>
  <si>
    <t>AU-GCB法</t>
    <rPh sb="6" eb="7">
      <t>ホウ</t>
    </rPh>
    <phoneticPr fontId="1"/>
  </si>
  <si>
    <t>-2</t>
    <phoneticPr fontId="15"/>
  </si>
  <si>
    <t>-1</t>
    <phoneticPr fontId="15"/>
  </si>
  <si>
    <t>0</t>
    <phoneticPr fontId="15"/>
  </si>
  <si>
    <t>+1</t>
    <phoneticPr fontId="15"/>
  </si>
  <si>
    <t>+2</t>
    <phoneticPr fontId="15"/>
  </si>
  <si>
    <t>+3</t>
    <phoneticPr fontId="15"/>
  </si>
  <si>
    <t>+4</t>
    <phoneticPr fontId="15"/>
  </si>
  <si>
    <t>M.W.</t>
    <phoneticPr fontId="15"/>
  </si>
  <si>
    <t>ポリエチレングリコール（PEG）</t>
    <phoneticPr fontId="15"/>
  </si>
  <si>
    <t>PEG３００</t>
    <phoneticPr fontId="15"/>
  </si>
  <si>
    <t>MA-GCB法</t>
    <rPh sb="6" eb="7">
      <t>ホウ</t>
    </rPh>
    <phoneticPr fontId="1"/>
  </si>
  <si>
    <t>玉ねぎ、にんにく、ねぎ及びわけぎ</t>
    <rPh sb="0" eb="1">
      <t>タマ</t>
    </rPh>
    <rPh sb="11" eb="12">
      <t>オヨ</t>
    </rPh>
    <phoneticPr fontId="7"/>
  </si>
  <si>
    <t>外皮及びひげ根を除去したもの</t>
    <rPh sb="2" eb="3">
      <t>オヨ</t>
    </rPh>
    <rPh sb="6" eb="7">
      <t>ネ</t>
    </rPh>
    <rPh sb="8" eb="10">
      <t>ジョキョ</t>
    </rPh>
    <phoneticPr fontId="7"/>
  </si>
  <si>
    <t>かぼちゃ、きゅうり及びしろうり</t>
    <rPh sb="9" eb="10">
      <t>オヨ</t>
    </rPh>
    <phoneticPr fontId="7"/>
  </si>
  <si>
    <t>つるを除去したもの</t>
    <rPh sb="3" eb="5">
      <t>ジョキョ</t>
    </rPh>
    <phoneticPr fontId="7"/>
  </si>
  <si>
    <t>Tr</t>
  </si>
  <si>
    <t>このボタンは印刷されません。</t>
  </si>
  <si>
    <t>レタス</t>
    <phoneticPr fontId="7"/>
  </si>
  <si>
    <t>外側変質葉及びしんを除去したもの４個をそれぞれ４等分し，各々から１等分を集めたもの</t>
    <phoneticPr fontId="7"/>
  </si>
  <si>
    <t>外側変質葉及びしんを除去したもの</t>
    <phoneticPr fontId="7"/>
  </si>
  <si>
    <t>トマト及びなす</t>
    <rPh sb="3" eb="4">
      <t>オヨ</t>
    </rPh>
    <phoneticPr fontId="7"/>
  </si>
  <si>
    <t>小西</t>
    <rPh sb="0" eb="2">
      <t>コニシ</t>
    </rPh>
    <phoneticPr fontId="1"/>
  </si>
  <si>
    <t>ほうれん草</t>
    <rPh sb="4" eb="5">
      <t>ソウ</t>
    </rPh>
    <phoneticPr fontId="1"/>
  </si>
  <si>
    <t>HPC-GC－MIX</t>
    <phoneticPr fontId="1"/>
  </si>
  <si>
    <t>HPC-LC-MIX-1</t>
    <phoneticPr fontId="1"/>
  </si>
  <si>
    <t>HPC-LC-MIX-2</t>
    <phoneticPr fontId="1"/>
  </si>
  <si>
    <r>
      <t xml:space="preserve">アセトニトリル層抽出液 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mL</t>
    </r>
    <rPh sb="7" eb="8">
      <t>ソウ</t>
    </rPh>
    <rPh sb="8" eb="11">
      <t>チュウシュツエキ</t>
    </rPh>
    <phoneticPr fontId="1"/>
  </si>
  <si>
    <r>
      <t>N2</t>
    </r>
    <r>
      <rPr>
        <sz val="10"/>
        <color indexed="8"/>
        <rFont val="ＭＳ Ｐゴシック"/>
        <family val="3"/>
        <charset val="128"/>
      </rPr>
      <t>乾燥　</t>
    </r>
    <r>
      <rPr>
        <sz val="10"/>
        <color indexed="8"/>
        <rFont val="ＭＳ Ｐゴシック"/>
        <family val="3"/>
        <charset val="128"/>
      </rPr>
      <t>3</t>
    </r>
    <r>
      <rPr>
        <sz val="10"/>
        <color indexed="8"/>
        <rFont val="ＭＳ Ｐゴシック"/>
        <family val="3"/>
        <charset val="128"/>
      </rPr>
      <t>分間</t>
    </r>
    <rPh sb="2" eb="4">
      <t>カンソウ</t>
    </rPh>
    <rPh sb="6" eb="8">
      <t>フンカン</t>
    </rPh>
    <phoneticPr fontId="1"/>
  </si>
  <si>
    <t>食品：検体</t>
    <rPh sb="0" eb="2">
      <t>ショクヒン</t>
    </rPh>
    <rPh sb="3" eb="5">
      <t>ケンタイ</t>
    </rPh>
    <phoneticPr fontId="7"/>
  </si>
  <si>
    <t>粉砕器</t>
    <rPh sb="0" eb="2">
      <t>フンサイ</t>
    </rPh>
    <rPh sb="2" eb="3">
      <t>キ</t>
    </rPh>
    <phoneticPr fontId="1"/>
  </si>
  <si>
    <t>大容量凍結粉砕器</t>
    <rPh sb="0" eb="3">
      <t>ダイヨウリョウ</t>
    </rPh>
    <rPh sb="3" eb="5">
      <t>トウケツ</t>
    </rPh>
    <rPh sb="5" eb="7">
      <t>フンサイ</t>
    </rPh>
    <rPh sb="7" eb="8">
      <t>キ</t>
    </rPh>
    <phoneticPr fontId="1"/>
  </si>
  <si>
    <t>フードプロセッサー</t>
    <phoneticPr fontId="1"/>
  </si>
  <si>
    <t>ブレンダ―</t>
    <phoneticPr fontId="1"/>
  </si>
  <si>
    <t>ミル</t>
    <phoneticPr fontId="1"/>
  </si>
  <si>
    <t>試料量</t>
    <rPh sb="0" eb="2">
      <t>シリョウ</t>
    </rPh>
    <rPh sb="2" eb="3">
      <t>リョウ</t>
    </rPh>
    <phoneticPr fontId="1"/>
  </si>
  <si>
    <t>ドライアイス量</t>
    <rPh sb="6" eb="7">
      <t>リョウ</t>
    </rPh>
    <phoneticPr fontId="1"/>
  </si>
  <si>
    <t>容器予冷用ドライアイス量</t>
    <rPh sb="0" eb="2">
      <t>ヨウキ</t>
    </rPh>
    <rPh sb="2" eb="4">
      <t>ヨレイ</t>
    </rPh>
    <rPh sb="4" eb="5">
      <t>ヨウ</t>
    </rPh>
    <rPh sb="11" eb="12">
      <t>リョウ</t>
    </rPh>
    <phoneticPr fontId="33"/>
  </si>
  <si>
    <t>□</t>
    <phoneticPr fontId="14"/>
  </si>
  <si>
    <t>□</t>
    <phoneticPr fontId="33"/>
  </si>
  <si>
    <t>※Excel上で入力</t>
    <rPh sb="6" eb="7">
      <t>ジョウ</t>
    </rPh>
    <rPh sb="8" eb="10">
      <t>ニュウリョク</t>
    </rPh>
    <phoneticPr fontId="33"/>
  </si>
  <si>
    <t>※直接記入</t>
    <rPh sb="1" eb="3">
      <t>チョクセツ</t>
    </rPh>
    <rPh sb="3" eb="5">
      <t>キニュウ</t>
    </rPh>
    <phoneticPr fontId="33"/>
  </si>
  <si>
    <t>※自動計算</t>
    <rPh sb="1" eb="3">
      <t>ジドウ</t>
    </rPh>
    <rPh sb="3" eb="5">
      <t>ケイサン</t>
    </rPh>
    <phoneticPr fontId="33"/>
  </si>
  <si>
    <t>※プルダウンメニューから選択、または直接記入する。</t>
    <rPh sb="12" eb="14">
      <t>センタク</t>
    </rPh>
    <rPh sb="18" eb="20">
      <t>チョクセツ</t>
    </rPh>
    <rPh sb="20" eb="22">
      <t>キニュウ</t>
    </rPh>
    <phoneticPr fontId="33"/>
  </si>
  <si>
    <t>抽出</t>
    <rPh sb="0" eb="2">
      <t>チュウシュツ</t>
    </rPh>
    <phoneticPr fontId="1"/>
  </si>
  <si>
    <t>本シート使用時の注意点</t>
    <rPh sb="0" eb="1">
      <t>ホン</t>
    </rPh>
    <rPh sb="4" eb="7">
      <t>シヨウジ</t>
    </rPh>
    <rPh sb="8" eb="11">
      <t>チュウイテン</t>
    </rPh>
    <phoneticPr fontId="33"/>
  </si>
  <si>
    <t>※プルダウンメニューから選択</t>
    <rPh sb="12" eb="14">
      <t>センタク</t>
    </rPh>
    <phoneticPr fontId="33"/>
  </si>
  <si>
    <t>作業開始時に本シート必要事項（黄色、ピンクのセル）に入力する。</t>
  </si>
  <si>
    <t>作業開始前に本シートを印刷、バインダーに挟み作業中は常に携帯すること。</t>
    <rPh sb="0" eb="2">
      <t>サギョウ</t>
    </rPh>
    <rPh sb="2" eb="4">
      <t>カイシ</t>
    </rPh>
    <rPh sb="4" eb="5">
      <t>マエ</t>
    </rPh>
    <rPh sb="6" eb="7">
      <t>ホン</t>
    </rPh>
    <rPh sb="11" eb="13">
      <t>インサツ</t>
    </rPh>
    <rPh sb="20" eb="21">
      <t>ハサ</t>
    </rPh>
    <rPh sb="22" eb="25">
      <t>サギョウチュウ</t>
    </rPh>
    <rPh sb="26" eb="27">
      <t>ツネ</t>
    </rPh>
    <rPh sb="28" eb="30">
      <t>ケイタイ</t>
    </rPh>
    <phoneticPr fontId="33"/>
  </si>
  <si>
    <t>ピンクのセルはプルダウンから選択</t>
    <rPh sb="14" eb="16">
      <t>センタク</t>
    </rPh>
    <phoneticPr fontId="33"/>
  </si>
  <si>
    <t>肌色（薄橙）のセルは作業中に手書きで入力する。</t>
    <rPh sb="0" eb="2">
      <t>ハダイロ</t>
    </rPh>
    <rPh sb="3" eb="4">
      <t>ウス</t>
    </rPh>
    <rPh sb="4" eb="5">
      <t>ダイダイ</t>
    </rPh>
    <rPh sb="10" eb="13">
      <t>サギョウチュウ</t>
    </rPh>
    <rPh sb="14" eb="16">
      <t>テガ</t>
    </rPh>
    <rPh sb="18" eb="20">
      <t>ニュウリョク</t>
    </rPh>
    <phoneticPr fontId="33"/>
  </si>
  <si>
    <t>大麦及びそば：
脱穀した種子</t>
    <rPh sb="0" eb="2">
      <t>オオムギ</t>
    </rPh>
    <rPh sb="2" eb="3">
      <t>オヨ</t>
    </rPh>
    <rPh sb="8" eb="10">
      <t>ダッコク</t>
    </rPh>
    <rPh sb="12" eb="14">
      <t>シュシ</t>
    </rPh>
    <phoneticPr fontId="7"/>
  </si>
  <si>
    <t>小麦及びライ麦：
玄麦</t>
    <phoneticPr fontId="7"/>
  </si>
  <si>
    <t>米：
玄米</t>
    <phoneticPr fontId="7"/>
  </si>
  <si>
    <t>とうもろこし：
外皮，ひげ及びしんを除いた種子</t>
    <phoneticPr fontId="7"/>
  </si>
  <si>
    <t>その他の穀類：
脱穀した種子</t>
    <phoneticPr fontId="7"/>
  </si>
  <si>
    <t>えんどう，小豆類，そら豆及び大豆：
豆</t>
    <phoneticPr fontId="7"/>
  </si>
  <si>
    <t>らつかせい：
殻を除去したもの</t>
    <phoneticPr fontId="7"/>
  </si>
  <si>
    <t>その他の豆類：
豆</t>
    <phoneticPr fontId="7"/>
  </si>
  <si>
    <t>あんず，うめ，おうとう，すもも及びネクタリン：
果梗及び種子を除去したもの</t>
    <phoneticPr fontId="7"/>
  </si>
  <si>
    <t>もも：
果皮及び種子を除去したもの</t>
    <phoneticPr fontId="7"/>
  </si>
  <si>
    <t>オレンジ，グレープフルーツ，なつみかんの果実全体，ライム及びレモン：
果実全体</t>
    <phoneticPr fontId="7"/>
  </si>
  <si>
    <t>なつみかん及びみかん：
外果皮を除去したもの</t>
    <phoneticPr fontId="7"/>
  </si>
  <si>
    <t>なつみかんの外果皮：
へたを除去したもの</t>
    <phoneticPr fontId="7"/>
  </si>
  <si>
    <t>その他のかんきつ類果実：
果実全体</t>
    <phoneticPr fontId="7"/>
  </si>
  <si>
    <t>西洋なし,日本なし，マルメロ及びりんご：
花おち,しん及び果梗の基部を除去したもの</t>
    <phoneticPr fontId="7"/>
  </si>
  <si>
    <t>びわ：
果梗，果皮及び種子を除去したもの</t>
    <phoneticPr fontId="7"/>
  </si>
  <si>
    <t>アボカド及びマンゴー：
種子を除去したもの</t>
    <phoneticPr fontId="7"/>
  </si>
  <si>
    <t>キウィー：
果皮を除去したもの</t>
    <phoneticPr fontId="7"/>
  </si>
  <si>
    <t>グアバ：
へたを除去したもの</t>
    <phoneticPr fontId="7"/>
  </si>
  <si>
    <t>なつめやし：
へた及び種子を除去したもの</t>
    <phoneticPr fontId="7"/>
  </si>
  <si>
    <t>パイナップル：
冠芽を除去したもの</t>
    <phoneticPr fontId="7"/>
  </si>
  <si>
    <t>パッションフルーツ及びパパイヤ：
果実全体</t>
    <phoneticPr fontId="7"/>
  </si>
  <si>
    <t>バナナ：
果柄部を除去したもの</t>
    <phoneticPr fontId="7"/>
  </si>
  <si>
    <t>いちご，クランベリー，ハックルベリー，ブラックベリー及びブルーベリー：
へたを除去したもの</t>
    <phoneticPr fontId="7"/>
  </si>
  <si>
    <t>ラズベリー：
果実全体</t>
    <phoneticPr fontId="7"/>
  </si>
  <si>
    <t>その他のベリー類果実：
へたを除去したもの</t>
    <phoneticPr fontId="7"/>
  </si>
  <si>
    <t>かき：
へた及び種子を除去したもの</t>
    <phoneticPr fontId="7"/>
  </si>
  <si>
    <t>すいか，まくわうり及びメロン類果実：
果皮を除去したもの</t>
    <phoneticPr fontId="7"/>
  </si>
  <si>
    <t>ぶどう：
果梗を除去したもの</t>
    <phoneticPr fontId="7"/>
  </si>
  <si>
    <t>その他の果実：
可食部</t>
    <phoneticPr fontId="7"/>
  </si>
  <si>
    <t>かぶ類の根及びだいこん類の根：
泥を水で軽く洗い落としたもの</t>
    <phoneticPr fontId="7"/>
  </si>
  <si>
    <t>かぶ類の葉，クレソン，ケール，だいこん類の葉及び芽キャベツ：
変質葉を除去したもの</t>
    <phoneticPr fontId="7"/>
  </si>
  <si>
    <t>カリフラワー及びブロッコリー：
葉を除去したもの</t>
    <phoneticPr fontId="7"/>
  </si>
  <si>
    <t>キャベツ及びはくさい：
外側変質葉及びしんを除去したもの４個をそれぞれ４等分し，各々から１等分を集めたもの</t>
    <phoneticPr fontId="7"/>
  </si>
  <si>
    <t>きような及びこまつな：
根及び変質葉を除去したもの</t>
    <phoneticPr fontId="7"/>
  </si>
  <si>
    <t>西洋わさび：
泥を水で軽く洗い落とした根</t>
    <phoneticPr fontId="7"/>
  </si>
  <si>
    <t>チンゲンサイ及びその他のあぶらな科野菜：
可食部</t>
    <phoneticPr fontId="7"/>
  </si>
  <si>
    <t>かんしよ，こんにやくいも，さといも類，ばれいしよ，やまいも及びその他のいも類：
泥を水で軽く洗い落としたもの</t>
    <phoneticPr fontId="7"/>
  </si>
  <si>
    <t>ほうれんそう：
赤色根部を含み、ひげ根および変質葉を除去したもの</t>
    <phoneticPr fontId="7"/>
  </si>
  <si>
    <t>玉ねぎ、にんにく、ねぎ及びわけぎ：
外皮及びひげ根を除去したもの</t>
    <phoneticPr fontId="7"/>
  </si>
  <si>
    <t>かぼちゃ、きゅうり及びしろうり：
つるを除去したもの</t>
    <phoneticPr fontId="7"/>
  </si>
  <si>
    <t>レタス：
外側変質葉及びしんを除去したもの</t>
    <phoneticPr fontId="7"/>
  </si>
  <si>
    <t>トマト及びなす：
へたを除去したもの</t>
    <phoneticPr fontId="7"/>
  </si>
  <si>
    <t>各工程終了時に□に✓を入れる（水色のセル）</t>
    <rPh sb="0" eb="1">
      <t>カク</t>
    </rPh>
    <rPh sb="1" eb="3">
      <t>コウテイ</t>
    </rPh>
    <rPh sb="3" eb="6">
      <t>シュウリョウジ</t>
    </rPh>
    <rPh sb="11" eb="12">
      <t>イ</t>
    </rPh>
    <rPh sb="15" eb="17">
      <t>ミズイロ</t>
    </rPh>
    <phoneticPr fontId="33"/>
  </si>
  <si>
    <t>※作成時および使用期限確認時に✓</t>
    <rPh sb="1" eb="3">
      <t>サクセイ</t>
    </rPh>
    <rPh sb="3" eb="4">
      <t>ジ</t>
    </rPh>
    <rPh sb="7" eb="9">
      <t>シヨウ</t>
    </rPh>
    <rPh sb="9" eb="11">
      <t>キゲン</t>
    </rPh>
    <rPh sb="11" eb="13">
      <t>カクニン</t>
    </rPh>
    <rPh sb="13" eb="14">
      <t>ジ</t>
    </rPh>
    <phoneticPr fontId="33"/>
  </si>
  <si>
    <r>
      <t xml:space="preserve">アセトニトリル-水（1/1) 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mL</t>
    </r>
    <rPh sb="8" eb="9">
      <t>スイ</t>
    </rPh>
    <phoneticPr fontId="1"/>
  </si>
  <si>
    <t>MA-GCA</t>
    <phoneticPr fontId="1"/>
  </si>
  <si>
    <t>MA-LC</t>
    <phoneticPr fontId="1"/>
  </si>
  <si>
    <t>AU-LC</t>
    <phoneticPr fontId="1"/>
  </si>
  <si>
    <t>※プルダウンから選択</t>
    <rPh sb="8" eb="10">
      <t>センタク</t>
    </rPh>
    <phoneticPr fontId="13"/>
  </si>
  <si>
    <t>※秤量時に記入</t>
    <rPh sb="1" eb="3">
      <t>ヒョウリョウ</t>
    </rPh>
    <rPh sb="3" eb="4">
      <t>ジ</t>
    </rPh>
    <rPh sb="5" eb="7">
      <t>キニュウ</t>
    </rPh>
    <phoneticPr fontId="33"/>
  </si>
  <si>
    <t>※自動計算</t>
    <rPh sb="1" eb="3">
      <t>ジドウ</t>
    </rPh>
    <rPh sb="3" eb="5">
      <t>ケイサン</t>
    </rPh>
    <phoneticPr fontId="13"/>
  </si>
  <si>
    <t>※Excel上で入力</t>
    <rPh sb="6" eb="7">
      <t>ジョウ</t>
    </rPh>
    <rPh sb="8" eb="10">
      <t>ニュウリョク</t>
    </rPh>
    <phoneticPr fontId="13"/>
  </si>
  <si>
    <t>各工程終了時に□に✓を入れる</t>
    <rPh sb="0" eb="1">
      <t>カク</t>
    </rPh>
    <rPh sb="1" eb="3">
      <t>コウテイ</t>
    </rPh>
    <rPh sb="3" eb="6">
      <t>シュウリョウジ</t>
    </rPh>
    <rPh sb="9" eb="12">
      <t>チェックヲイ</t>
    </rPh>
    <phoneticPr fontId="13"/>
  </si>
  <si>
    <t>器具確認時および重量秤量時に□に✓を入れる</t>
    <rPh sb="0" eb="2">
      <t>キグ</t>
    </rPh>
    <rPh sb="2" eb="4">
      <t>カクニン</t>
    </rPh>
    <rPh sb="4" eb="5">
      <t>ジ</t>
    </rPh>
    <rPh sb="8" eb="10">
      <t>ジュウリョウ</t>
    </rPh>
    <rPh sb="10" eb="12">
      <t>ヒョウリョウ</t>
    </rPh>
    <rPh sb="12" eb="13">
      <t>ジ</t>
    </rPh>
    <rPh sb="18" eb="19">
      <t>イ</t>
    </rPh>
    <phoneticPr fontId="33"/>
  </si>
  <si>
    <t>各工程終了時に□に✓を入れる</t>
    <rPh sb="0" eb="3">
      <t>カクコウテイ</t>
    </rPh>
    <rPh sb="3" eb="6">
      <t>シュウリョウジ</t>
    </rPh>
    <rPh sb="11" eb="12">
      <t>イ</t>
    </rPh>
    <phoneticPr fontId="33"/>
  </si>
  <si>
    <t>※直接入力</t>
    <rPh sb="1" eb="3">
      <t>チョクセツ</t>
    </rPh>
    <rPh sb="3" eb="5">
      <t>ニュウリョク</t>
    </rPh>
    <phoneticPr fontId="14"/>
  </si>
  <si>
    <t>※自動計算</t>
    <rPh sb="1" eb="3">
      <t>ジドウ</t>
    </rPh>
    <rPh sb="3" eb="5">
      <t>ケイサン</t>
    </rPh>
    <phoneticPr fontId="14"/>
  </si>
  <si>
    <t>※プルダウンから選択</t>
    <rPh sb="8" eb="10">
      <t>センタク</t>
    </rPh>
    <phoneticPr fontId="14"/>
  </si>
  <si>
    <t>※直接入力</t>
    <rPh sb="1" eb="3">
      <t>チョクセツ</t>
    </rPh>
    <rPh sb="3" eb="5">
      <t>ニュウリョク</t>
    </rPh>
    <phoneticPr fontId="14"/>
  </si>
  <si>
    <t>※自動計算</t>
    <rPh sb="1" eb="3">
      <t>ジドウ</t>
    </rPh>
    <rPh sb="3" eb="5">
      <t>ケイサン</t>
    </rPh>
    <phoneticPr fontId="14"/>
  </si>
  <si>
    <t>作業実施時に□に✓を入れる</t>
    <rPh sb="0" eb="2">
      <t>サギョウ</t>
    </rPh>
    <rPh sb="2" eb="4">
      <t>ジッシ</t>
    </rPh>
    <rPh sb="4" eb="5">
      <t>ジ</t>
    </rPh>
    <rPh sb="10" eb="11">
      <t>イ</t>
    </rPh>
    <phoneticPr fontId="14"/>
  </si>
  <si>
    <t>□</t>
    <phoneticPr fontId="1"/>
  </si>
  <si>
    <t>自動前処理装置にセット</t>
    <rPh sb="0" eb="2">
      <t>ジドウ</t>
    </rPh>
    <rPh sb="2" eb="5">
      <t>マエショリ</t>
    </rPh>
    <rPh sb="5" eb="7">
      <t>ソウチ</t>
    </rPh>
    <phoneticPr fontId="1"/>
  </si>
  <si>
    <t>STQ-L200</t>
    <phoneticPr fontId="1"/>
  </si>
  <si>
    <t>ST-L300</t>
    <phoneticPr fontId="1"/>
  </si>
  <si>
    <t>メソッドを選択</t>
    <rPh sb="5" eb="7">
      <t>センタク</t>
    </rPh>
    <phoneticPr fontId="1"/>
  </si>
  <si>
    <t>※記入</t>
    <rPh sb="1" eb="3">
      <t>キニュウ</t>
    </rPh>
    <phoneticPr fontId="1"/>
  </si>
  <si>
    <t>ただし作業時に直接記入することも可とする。</t>
    <rPh sb="3" eb="5">
      <t>サギョウ</t>
    </rPh>
    <rPh sb="5" eb="6">
      <t>ジ</t>
    </rPh>
    <rPh sb="7" eb="9">
      <t>チョクセツ</t>
    </rPh>
    <rPh sb="9" eb="11">
      <t>キニュウ</t>
    </rPh>
    <rPh sb="16" eb="17">
      <t>カ</t>
    </rPh>
    <phoneticPr fontId="33"/>
  </si>
  <si>
    <t>Smart-SPE PSA-30</t>
  </si>
  <si>
    <t>使用前点検実施</t>
    <rPh sb="0" eb="2">
      <t>シヨウ</t>
    </rPh>
    <rPh sb="2" eb="3">
      <t>マエ</t>
    </rPh>
    <rPh sb="3" eb="5">
      <t>テンケン</t>
    </rPh>
    <rPh sb="5" eb="7">
      <t>ジッシ</t>
    </rPh>
    <phoneticPr fontId="1"/>
  </si>
  <si>
    <t>LCMSMS 3200</t>
    <phoneticPr fontId="33"/>
  </si>
  <si>
    <t>LCMSMS 4500Q</t>
    <phoneticPr fontId="33"/>
  </si>
  <si>
    <t>測定メソッド</t>
    <rPh sb="0" eb="2">
      <t>ソクテイ</t>
    </rPh>
    <phoneticPr fontId="33"/>
  </si>
  <si>
    <t>メソッドのスクリーンショットを撮ったら□に✓を入れる</t>
    <rPh sb="15" eb="16">
      <t>ト</t>
    </rPh>
    <rPh sb="23" eb="24">
      <t>イ</t>
    </rPh>
    <phoneticPr fontId="33"/>
  </si>
  <si>
    <t>測定データフォルダ：</t>
    <rPh sb="0" eb="2">
      <t>ソクテイ</t>
    </rPh>
    <phoneticPr fontId="33"/>
  </si>
  <si>
    <t>Q1000GC</t>
    <phoneticPr fontId="33"/>
  </si>
  <si>
    <t>5975C</t>
    <phoneticPr fontId="33"/>
  </si>
  <si>
    <t>TQ8030</t>
    <phoneticPr fontId="33"/>
  </si>
  <si>
    <t>7000C</t>
    <phoneticPr fontId="33"/>
  </si>
  <si>
    <t>プロジェクト名：</t>
    <rPh sb="6" eb="7">
      <t>メイ</t>
    </rPh>
    <phoneticPr fontId="33"/>
  </si>
  <si>
    <t>解析メソッド</t>
    <rPh sb="0" eb="2">
      <t>カイセキ</t>
    </rPh>
    <phoneticPr fontId="33"/>
  </si>
  <si>
    <t>日付</t>
  </si>
  <si>
    <t>前処理番号</t>
  </si>
  <si>
    <t>試料名</t>
  </si>
  <si>
    <t>担当者</t>
  </si>
  <si>
    <t>測定＆解析</t>
    <rPh sb="0" eb="2">
      <t>ソクテイ</t>
    </rPh>
    <rPh sb="3" eb="5">
      <t>カイセキ</t>
    </rPh>
    <phoneticPr fontId="33"/>
  </si>
  <si>
    <t>（　　　　　　　　　　　　　　　　　　　　　　　　　　　　　　　　　　　　　　　　）</t>
    <phoneticPr fontId="33"/>
  </si>
  <si>
    <t>メソッドのスクリーンショットをPowerpointに張り付ける</t>
    <rPh sb="26" eb="27">
      <t>ハ</t>
    </rPh>
    <rPh sb="28" eb="29">
      <t>ツ</t>
    </rPh>
    <phoneticPr fontId="33"/>
  </si>
  <si>
    <t>GCメソッド：</t>
    <phoneticPr fontId="33"/>
  </si>
  <si>
    <t>PALメソッド：</t>
    <phoneticPr fontId="33"/>
  </si>
  <si>
    <t>LVIメソッド：</t>
    <phoneticPr fontId="33"/>
  </si>
  <si>
    <t>POSメソッド：</t>
    <phoneticPr fontId="33"/>
  </si>
  <si>
    <t>NEGメソッド：</t>
    <phoneticPr fontId="33"/>
  </si>
  <si>
    <t>解析メソッド：</t>
    <rPh sb="0" eb="2">
      <t>カイセキ</t>
    </rPh>
    <phoneticPr fontId="33"/>
  </si>
  <si>
    <t>※記入</t>
    <rPh sb="1" eb="3">
      <t>キニュウ</t>
    </rPh>
    <phoneticPr fontId="33"/>
  </si>
  <si>
    <t>GC-MS使用機種（使用した機種の□に✓を入れる）</t>
    <rPh sb="5" eb="7">
      <t>シヨウ</t>
    </rPh>
    <rPh sb="7" eb="9">
      <t>キシュ</t>
    </rPh>
    <rPh sb="10" eb="12">
      <t>シヨウ</t>
    </rPh>
    <rPh sb="14" eb="16">
      <t>キシュ</t>
    </rPh>
    <rPh sb="21" eb="22">
      <t>イ</t>
    </rPh>
    <phoneticPr fontId="33"/>
  </si>
  <si>
    <t>LC-MS/MS使用機種（使用した機種の□に✓を入れる）</t>
    <rPh sb="8" eb="10">
      <t>シヨウ</t>
    </rPh>
    <rPh sb="10" eb="12">
      <t>キシュ</t>
    </rPh>
    <phoneticPr fontId="33"/>
  </si>
  <si>
    <t>黄色のセルは直接入力(PC)</t>
    <rPh sb="0" eb="2">
      <t>キイロ</t>
    </rPh>
    <rPh sb="6" eb="8">
      <t>チョクセツ</t>
    </rPh>
    <rPh sb="8" eb="10">
      <t>ニュウリョク</t>
    </rPh>
    <phoneticPr fontId="33"/>
  </si>
  <si>
    <t>本フローと異なる作業を行った場合は変更箇所を二重線で訂正すること。</t>
    <rPh sb="0" eb="1">
      <t>ホン</t>
    </rPh>
    <rPh sb="5" eb="6">
      <t>コト</t>
    </rPh>
    <rPh sb="8" eb="10">
      <t>サギョウ</t>
    </rPh>
    <rPh sb="11" eb="12">
      <t>オコナ</t>
    </rPh>
    <rPh sb="14" eb="16">
      <t>バアイ</t>
    </rPh>
    <rPh sb="17" eb="19">
      <t>ヘンコウ</t>
    </rPh>
    <rPh sb="19" eb="21">
      <t>カショ</t>
    </rPh>
    <rPh sb="22" eb="25">
      <t>ニジュウセン</t>
    </rPh>
    <rPh sb="26" eb="28">
      <t>テイセイ</t>
    </rPh>
    <phoneticPr fontId="33"/>
  </si>
  <si>
    <r>
      <t>表示される値は、</t>
    </r>
    <r>
      <rPr>
        <b/>
        <sz val="11"/>
        <color theme="1"/>
        <rFont val="ＭＳ Ｐゴシック"/>
        <family val="3"/>
        <charset val="128"/>
        <scheme val="minor"/>
      </rPr>
      <t>可食部100g</t>
    </r>
    <r>
      <rPr>
        <sz val="11"/>
        <color theme="1"/>
        <rFont val="ＭＳ Ｐゴシック"/>
        <family val="3"/>
        <charset val="128"/>
        <scheme val="minor"/>
      </rPr>
      <t>当たりに含まれる成分を表す。</t>
    </r>
  </si>
  <si>
    <t>穀類/こめ/[水稲穀粒]/玄米</t>
  </si>
  <si>
    <t>HPC-LC-MIX-1</t>
  </si>
  <si>
    <t>玄米</t>
    <rPh sb="0" eb="2">
      <t>ゲンマイ</t>
    </rPh>
    <phoneticPr fontId="1"/>
  </si>
  <si>
    <t>米：
玄米</t>
  </si>
  <si>
    <t>アセトニトリル層抽出液 2mL</t>
    <rPh sb="7" eb="8">
      <t>ソウ</t>
    </rPh>
    <rPh sb="8" eb="11">
      <t>チュウシュツエキ</t>
    </rPh>
    <phoneticPr fontId="1"/>
  </si>
  <si>
    <t>A-LC法</t>
    <rPh sb="4" eb="5">
      <t>ホウ</t>
    </rPh>
    <phoneticPr fontId="1"/>
  </si>
  <si>
    <t>M-LC法</t>
    <rPh sb="4" eb="5">
      <t>ホウ</t>
    </rPh>
    <phoneticPr fontId="1"/>
  </si>
  <si>
    <t>CS160113A-1</t>
    <phoneticPr fontId="1"/>
  </si>
  <si>
    <t>～</t>
    <phoneticPr fontId="33"/>
  </si>
  <si>
    <r>
      <t>LC-</t>
    </r>
    <r>
      <rPr>
        <sz val="10"/>
        <color indexed="8"/>
        <rFont val="ＭＳ Ｐゴシック"/>
        <family val="3"/>
        <charset val="128"/>
      </rPr>
      <t>S</t>
    </r>
    <r>
      <rPr>
        <sz val="10"/>
        <color indexed="8"/>
        <rFont val="ＭＳ Ｐゴシック"/>
        <family val="3"/>
        <charset val="128"/>
      </rPr>
      <t>TD用混合液</t>
    </r>
    <r>
      <rPr>
        <sz val="10"/>
        <color indexed="8"/>
        <rFont val="ＭＳ Ｐゴシック"/>
        <family val="3"/>
        <charset val="128"/>
      </rPr>
      <t>で調整※</t>
    </r>
    <rPh sb="6" eb="7">
      <t>ヨウ</t>
    </rPh>
    <rPh sb="7" eb="9">
      <t>コンゴウ</t>
    </rPh>
    <rPh sb="9" eb="10">
      <t>エキ</t>
    </rPh>
    <rPh sb="11" eb="13">
      <t>チョウセイ</t>
    </rPh>
    <phoneticPr fontId="1"/>
  </si>
  <si>
    <t>※LC‐STD用混合液調整方法</t>
    <rPh sb="7" eb="8">
      <t>ヨウ</t>
    </rPh>
    <rPh sb="8" eb="11">
      <t>コンゴウエキ</t>
    </rPh>
    <rPh sb="11" eb="13">
      <t>チョウセイ</t>
    </rPh>
    <rPh sb="13" eb="15">
      <t>ホウホウ</t>
    </rPh>
    <phoneticPr fontId="33"/>
  </si>
  <si>
    <t>アセトニトリル25mL＋メタノール45mL＋水30mL</t>
    <rPh sb="22" eb="23">
      <t>ミズ</t>
    </rPh>
    <phoneticPr fontId="33"/>
  </si>
  <si>
    <t>spikeサンプル調製</t>
    <rPh sb="9" eb="11">
      <t>チョウセイ</t>
    </rPh>
    <phoneticPr fontId="1"/>
  </si>
  <si>
    <t>ST</t>
    <phoneticPr fontId="1"/>
  </si>
  <si>
    <t>サンプル名</t>
    <rPh sb="4" eb="5">
      <t>メイ</t>
    </rPh>
    <phoneticPr fontId="1"/>
  </si>
  <si>
    <t>含浸15分</t>
    <rPh sb="0" eb="2">
      <t>ガンシン</t>
    </rPh>
    <rPh sb="4" eb="5">
      <t>フン</t>
    </rPh>
    <phoneticPr fontId="33"/>
  </si>
  <si>
    <t>HPC-LC-MIX-2</t>
  </si>
  <si>
    <t>担当A</t>
    <rPh sb="0" eb="2">
      <t>タントウ</t>
    </rPh>
    <phoneticPr fontId="1"/>
  </si>
  <si>
    <t>担当B</t>
    <rPh sb="0" eb="2">
      <t>タントウ</t>
    </rPh>
    <phoneticPr fontId="1"/>
  </si>
  <si>
    <t>http://fooddb.mext.go.jp/index.pl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</si>
</sst>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0_ "/>
    <numFmt numFmtId="178" formatCode="0.0000_ "/>
    <numFmt numFmtId="179" formatCode="0.0"/>
    <numFmt numFmtId="180" formatCode="0.000_ 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53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1155DD"/>
      <name val="ＭＳ Ｐゴシック"/>
      <family val="3"/>
      <charset val="128"/>
      <scheme val="minor"/>
    </font>
    <font>
      <sz val="9.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1" xfId="0" applyFont="1" applyBorder="1">
      <alignment vertical="center"/>
    </xf>
    <xf numFmtId="0" fontId="18" fillId="2" borderId="2" xfId="0" applyFont="1" applyFill="1" applyBorder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0" fillId="0" borderId="1" xfId="0" applyFont="1" applyBorder="1">
      <alignment vertical="center"/>
    </xf>
    <xf numFmtId="0" fontId="19" fillId="0" borderId="0" xfId="0" applyFont="1">
      <alignment vertical="center"/>
    </xf>
    <xf numFmtId="176" fontId="19" fillId="0" borderId="3" xfId="0" applyNumberFormat="1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3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8" fillId="3" borderId="1" xfId="0" applyFont="1" applyFill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0" xfId="1" applyAlignment="1" applyProtection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>
      <alignment vertical="center"/>
    </xf>
    <xf numFmtId="0" fontId="19" fillId="0" borderId="3" xfId="0" applyFont="1" applyFill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0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176" fontId="19" fillId="0" borderId="3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/>
    <xf numFmtId="0" fontId="19" fillId="2" borderId="12" xfId="0" applyFont="1" applyFill="1" applyBorder="1" applyAlignment="1"/>
    <xf numFmtId="0" fontId="19" fillId="0" borderId="0" xfId="0" applyFont="1" applyAlignment="1">
      <alignment horizontal="right"/>
    </xf>
    <xf numFmtId="0" fontId="19" fillId="0" borderId="3" xfId="0" applyFont="1" applyBorder="1" applyAlignme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4" fillId="0" borderId="0" xfId="0" applyFont="1">
      <alignment vertical="center"/>
    </xf>
    <xf numFmtId="0" fontId="19" fillId="2" borderId="0" xfId="0" applyFont="1" applyFill="1" applyBorder="1">
      <alignment vertical="center"/>
    </xf>
    <xf numFmtId="0" fontId="25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176" fontId="19" fillId="0" borderId="0" xfId="0" applyNumberFormat="1" applyFont="1" applyBorder="1">
      <alignment vertical="center"/>
    </xf>
    <xf numFmtId="0" fontId="19" fillId="0" borderId="3" xfId="0" applyFont="1" applyBorder="1">
      <alignment vertical="center"/>
    </xf>
    <xf numFmtId="0" fontId="9" fillId="0" borderId="0" xfId="0" applyFont="1" applyAlignment="1"/>
    <xf numFmtId="0" fontId="24" fillId="0" borderId="4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177" fontId="19" fillId="0" borderId="0" xfId="0" applyNumberFormat="1" applyFont="1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29" fillId="0" borderId="0" xfId="1" applyAlignment="1" applyProtection="1">
      <alignment horizontal="center" vertical="center" wrapText="1"/>
    </xf>
    <xf numFmtId="20" fontId="29" fillId="0" borderId="0" xfId="1" applyNumberFormat="1" applyAlignment="1" applyProtection="1">
      <alignment horizontal="center" vertical="center" wrapText="1"/>
    </xf>
    <xf numFmtId="46" fontId="29" fillId="0" borderId="0" xfId="1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8" fontId="19" fillId="0" borderId="0" xfId="0" applyNumberFormat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32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5" borderId="0" xfId="0" applyFill="1">
      <alignment vertical="center"/>
    </xf>
    <xf numFmtId="0" fontId="0" fillId="2" borderId="2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>
      <alignment vertical="center"/>
    </xf>
    <xf numFmtId="0" fontId="26" fillId="0" borderId="0" xfId="0" applyFont="1">
      <alignment vertical="center"/>
    </xf>
    <xf numFmtId="0" fontId="19" fillId="5" borderId="1" xfId="0" applyFont="1" applyFill="1" applyBorder="1">
      <alignment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6" fillId="7" borderId="0" xfId="0" applyFont="1" applyFill="1">
      <alignment vertical="center"/>
    </xf>
    <xf numFmtId="0" fontId="6" fillId="5" borderId="0" xfId="0" applyFont="1" applyFill="1">
      <alignment vertical="center"/>
    </xf>
    <xf numFmtId="0" fontId="36" fillId="8" borderId="0" xfId="0" applyFont="1" applyFill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6" fillId="8" borderId="0" xfId="0" applyFont="1" applyFill="1" applyAlignment="1">
      <alignment vertical="center"/>
    </xf>
    <xf numFmtId="0" fontId="34" fillId="2" borderId="2" xfId="0" applyFont="1" applyFill="1" applyBorder="1" applyAlignment="1"/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37" fillId="0" borderId="0" xfId="0" applyFont="1">
      <alignment vertical="center"/>
    </xf>
    <xf numFmtId="0" fontId="37" fillId="0" borderId="6" xfId="0" applyFont="1" applyBorder="1">
      <alignment vertical="center"/>
    </xf>
    <xf numFmtId="0" fontId="25" fillId="8" borderId="0" xfId="0" applyFont="1" applyFill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Fill="1">
      <alignment vertical="center"/>
    </xf>
    <xf numFmtId="0" fontId="2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177" fontId="19" fillId="0" borderId="3" xfId="0" applyNumberFormat="1" applyFont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6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9" fillId="5" borderId="0" xfId="0" applyFont="1" applyFill="1">
      <alignment vertical="center"/>
    </xf>
    <xf numFmtId="0" fontId="19" fillId="7" borderId="0" xfId="0" applyFont="1" applyFill="1">
      <alignment vertical="center"/>
    </xf>
    <xf numFmtId="0" fontId="6" fillId="8" borderId="0" xfId="0" applyFont="1" applyFill="1">
      <alignment vertical="center"/>
    </xf>
    <xf numFmtId="0" fontId="19" fillId="8" borderId="0" xfId="0" applyFont="1" applyFill="1">
      <alignment vertical="center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0" fillId="0" borderId="0" xfId="0" applyFill="1">
      <alignment vertical="center"/>
    </xf>
    <xf numFmtId="0" fontId="40" fillId="0" borderId="0" xfId="0" applyFont="1" applyFill="1">
      <alignment vertical="center"/>
    </xf>
    <xf numFmtId="177" fontId="19" fillId="0" borderId="3" xfId="0" applyNumberFormat="1" applyFont="1" applyBorder="1">
      <alignment vertical="center"/>
    </xf>
    <xf numFmtId="180" fontId="19" fillId="0" borderId="3" xfId="0" applyNumberFormat="1" applyFont="1" applyBorder="1" applyAlignment="1">
      <alignment horizontal="right" vertical="center"/>
    </xf>
    <xf numFmtId="0" fontId="19" fillId="2" borderId="2" xfId="0" applyFont="1" applyFill="1" applyBorder="1">
      <alignment vertical="center"/>
    </xf>
    <xf numFmtId="0" fontId="19" fillId="6" borderId="13" xfId="0" applyFont="1" applyFill="1" applyBorder="1">
      <alignment vertical="center"/>
    </xf>
    <xf numFmtId="0" fontId="6" fillId="6" borderId="15" xfId="0" applyFont="1" applyFill="1" applyBorder="1" applyAlignment="1">
      <alignment horizontal="right" vertical="center"/>
    </xf>
    <xf numFmtId="0" fontId="19" fillId="6" borderId="15" xfId="0" applyFont="1" applyFill="1" applyBorder="1">
      <alignment vertical="center"/>
    </xf>
    <xf numFmtId="0" fontId="19" fillId="6" borderId="14" xfId="0" applyFont="1" applyFill="1" applyBorder="1">
      <alignment vertical="center"/>
    </xf>
    <xf numFmtId="179" fontId="6" fillId="2" borderId="2" xfId="0" applyNumberFormat="1" applyFont="1" applyFill="1" applyBorder="1">
      <alignment vertical="center"/>
    </xf>
    <xf numFmtId="0" fontId="25" fillId="6" borderId="13" xfId="0" applyFont="1" applyFill="1" applyBorder="1">
      <alignment vertical="center"/>
    </xf>
    <xf numFmtId="0" fontId="19" fillId="0" borderId="0" xfId="0" applyFont="1" applyAlignment="1">
      <alignment horizontal="right"/>
    </xf>
    <xf numFmtId="0" fontId="29" fillId="0" borderId="0" xfId="1" applyAlignment="1" applyProtection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7" xfId="0" applyFont="1" applyFill="1" applyBorder="1" applyAlignment="1">
      <alignment vertical="center"/>
    </xf>
    <xf numFmtId="0" fontId="19" fillId="7" borderId="9" xfId="0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0" fontId="19" fillId="7" borderId="11" xfId="0" applyFont="1" applyFill="1" applyBorder="1" applyAlignment="1">
      <alignment vertical="center"/>
    </xf>
    <xf numFmtId="0" fontId="19" fillId="6" borderId="17" xfId="0" applyFont="1" applyFill="1" applyBorder="1" applyAlignment="1"/>
    <xf numFmtId="0" fontId="19" fillId="6" borderId="16" xfId="0" applyFont="1" applyFill="1" applyBorder="1" applyAlignment="1"/>
    <xf numFmtId="0" fontId="19" fillId="6" borderId="2" xfId="0" applyFont="1" applyFill="1" applyBorder="1" applyAlignment="1"/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vertical="center"/>
    </xf>
    <xf numFmtId="0" fontId="36" fillId="8" borderId="8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24" fillId="2" borderId="1" xfId="0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14" fontId="24" fillId="0" borderId="13" xfId="0" applyNumberFormat="1" applyFont="1" applyBorder="1" applyAlignment="1">
      <alignment horizontal="right" vertical="center"/>
    </xf>
    <xf numFmtId="0" fontId="24" fillId="0" borderId="14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9" fillId="6" borderId="13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4" fillId="4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4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37" fillId="0" borderId="3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14" fontId="38" fillId="0" borderId="13" xfId="0" applyNumberFormat="1" applyFont="1" applyBorder="1" applyAlignment="1">
      <alignment horizontal="right" vertical="center"/>
    </xf>
    <xf numFmtId="0" fontId="38" fillId="0" borderId="14" xfId="0" applyNumberFormat="1" applyFont="1" applyBorder="1" applyAlignment="1">
      <alignment horizontal="right" vertical="center"/>
    </xf>
    <xf numFmtId="0" fontId="25" fillId="6" borderId="13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19" fillId="4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header"/><Relationship Id="rId1" Type="http://schemas.openxmlformats.org/officeDocument/2006/relationships/image" Target="../media/image10.png"/><Relationship Id="rId6" Type="http://schemas.openxmlformats.org/officeDocument/2006/relationships/image" Target="../media/image13.gif"/><Relationship Id="rId5" Type="http://schemas.openxmlformats.org/officeDocument/2006/relationships/hyperlink" Target="http://fooddb.jp/result/result_top.pl?USER_ID=19514#header" TargetMode="External"/><Relationship Id="rId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9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92</xdr:col>
      <xdr:colOff>0</xdr:colOff>
      <xdr:row>23</xdr:row>
      <xdr:rowOff>0</xdr:rowOff>
    </xdr:from>
    <xdr:to>
      <xdr:col>92</xdr:col>
      <xdr:colOff>152400</xdr:colOff>
      <xdr:row>23</xdr:row>
      <xdr:rowOff>167640</xdr:rowOff>
    </xdr:to>
    <xdr:pic>
      <xdr:nvPicPr>
        <xdr:cNvPr id="22888" name="Picture 1" descr="http://fooddb.jp/image/icon.gif">
          <a:extLst>
            <a:ext uri="{FF2B5EF4-FFF2-40B4-BE49-F238E27FC236}">
              <a16:creationId xmlns:a16="http://schemas.microsoft.com/office/drawing/2014/main" id="{00000000-0008-0000-0000-000068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792480</xdr:colOff>
      <xdr:row>29</xdr:row>
      <xdr:rowOff>15240</xdr:rowOff>
    </xdr:to>
    <xdr:pic>
      <xdr:nvPicPr>
        <xdr:cNvPr id="22889" name="Picture 5" descr="ページの先頭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9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9640"/>
          <a:ext cx="14020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10</xdr:col>
      <xdr:colOff>327660</xdr:colOff>
      <xdr:row>31</xdr:row>
      <xdr:rowOff>129540</xdr:rowOff>
    </xdr:to>
    <xdr:pic>
      <xdr:nvPicPr>
        <xdr:cNvPr id="22890" name="footer" descr="Copyright © Japan Science and Technology Agency. All rights reserved.">
          <a:extLst>
            <a:ext uri="{FF2B5EF4-FFF2-40B4-BE49-F238E27FC236}">
              <a16:creationId xmlns:a16="http://schemas.microsoft.com/office/drawing/2014/main" id="{00000000-0008-0000-0000-00006A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7280"/>
          <a:ext cx="74676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92</xdr:col>
      <xdr:colOff>0</xdr:colOff>
      <xdr:row>23</xdr:row>
      <xdr:rowOff>0</xdr:rowOff>
    </xdr:from>
    <xdr:to>
      <xdr:col>92</xdr:col>
      <xdr:colOff>152400</xdr:colOff>
      <xdr:row>23</xdr:row>
      <xdr:rowOff>167640</xdr:rowOff>
    </xdr:to>
    <xdr:pic>
      <xdr:nvPicPr>
        <xdr:cNvPr id="22891" name="Picture 34" descr="http://fooddb.jp/image/icon.gif">
          <a:extLst>
            <a:ext uri="{FF2B5EF4-FFF2-40B4-BE49-F238E27FC236}">
              <a16:creationId xmlns:a16="http://schemas.microsoft.com/office/drawing/2014/main" id="{00000000-0008-0000-0000-00006B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792480</xdr:colOff>
      <xdr:row>26</xdr:row>
      <xdr:rowOff>15240</xdr:rowOff>
    </xdr:to>
    <xdr:pic>
      <xdr:nvPicPr>
        <xdr:cNvPr id="22892" name="Picture 37" descr="ページの先頭へ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C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6720"/>
          <a:ext cx="14020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92</xdr:col>
      <xdr:colOff>0</xdr:colOff>
      <xdr:row>23</xdr:row>
      <xdr:rowOff>0</xdr:rowOff>
    </xdr:from>
    <xdr:to>
      <xdr:col>92</xdr:col>
      <xdr:colOff>152400</xdr:colOff>
      <xdr:row>23</xdr:row>
      <xdr:rowOff>167640</xdr:rowOff>
    </xdr:to>
    <xdr:pic>
      <xdr:nvPicPr>
        <xdr:cNvPr id="22893" name="Picture 48" descr="http://fooddb.jp/image/icon.gif">
          <a:extLst>
            <a:ext uri="{FF2B5EF4-FFF2-40B4-BE49-F238E27FC236}">
              <a16:creationId xmlns:a16="http://schemas.microsoft.com/office/drawing/2014/main" id="{00000000-0008-0000-0000-00006D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92</xdr:col>
      <xdr:colOff>0</xdr:colOff>
      <xdr:row>23</xdr:row>
      <xdr:rowOff>0</xdr:rowOff>
    </xdr:from>
    <xdr:to>
      <xdr:col>92</xdr:col>
      <xdr:colOff>152400</xdr:colOff>
      <xdr:row>23</xdr:row>
      <xdr:rowOff>167640</xdr:rowOff>
    </xdr:to>
    <xdr:pic>
      <xdr:nvPicPr>
        <xdr:cNvPr id="22894" name="Picture 170" descr="http://fooddb.jp/image/icon.gif">
          <a:extLst>
            <a:ext uri="{FF2B5EF4-FFF2-40B4-BE49-F238E27FC236}">
              <a16:creationId xmlns:a16="http://schemas.microsoft.com/office/drawing/2014/main" id="{00000000-0008-0000-0000-00006E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92</xdr:col>
      <xdr:colOff>0</xdr:colOff>
      <xdr:row>23</xdr:row>
      <xdr:rowOff>0</xdr:rowOff>
    </xdr:from>
    <xdr:to>
      <xdr:col>92</xdr:col>
      <xdr:colOff>152400</xdr:colOff>
      <xdr:row>23</xdr:row>
      <xdr:rowOff>167640</xdr:rowOff>
    </xdr:to>
    <xdr:pic>
      <xdr:nvPicPr>
        <xdr:cNvPr id="22895" name="Picture 305" descr="http://fooddb.jp/image/icon.gif">
          <a:extLst>
            <a:ext uri="{FF2B5EF4-FFF2-40B4-BE49-F238E27FC236}">
              <a16:creationId xmlns:a16="http://schemas.microsoft.com/office/drawing/2014/main" id="{00000000-0008-0000-0000-00006F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524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792480</xdr:colOff>
      <xdr:row>27</xdr:row>
      <xdr:rowOff>15240</xdr:rowOff>
    </xdr:to>
    <xdr:pic>
      <xdr:nvPicPr>
        <xdr:cNvPr id="22896" name="Picture 308" descr="ページの先頭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0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"/>
          <a:ext cx="14020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530" name="Control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24</xdr:row>
          <xdr:rowOff>0</xdr:rowOff>
        </xdr:from>
        <xdr:to>
          <xdr:col>92</xdr:col>
          <xdr:colOff>257175</xdr:colOff>
          <xdr:row>25</xdr:row>
          <xdr:rowOff>66675</xdr:rowOff>
        </xdr:to>
        <xdr:sp macro="" textlink="">
          <xdr:nvSpPr>
            <xdr:cNvPr id="22531" name="Control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</xdr:col>
          <xdr:colOff>285750</xdr:colOff>
          <xdr:row>27</xdr:row>
          <xdr:rowOff>57150</xdr:rowOff>
        </xdr:to>
        <xdr:sp macro="" textlink="">
          <xdr:nvSpPr>
            <xdr:cNvPr id="22532" name="Control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0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563" name="Control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0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24</xdr:row>
          <xdr:rowOff>0</xdr:rowOff>
        </xdr:from>
        <xdr:to>
          <xdr:col>92</xdr:col>
          <xdr:colOff>257175</xdr:colOff>
          <xdr:row>25</xdr:row>
          <xdr:rowOff>66675</xdr:rowOff>
        </xdr:to>
        <xdr:sp macro="" textlink="">
          <xdr:nvSpPr>
            <xdr:cNvPr id="22564" name="Control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0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577" name="Control 49" hidden="1">
              <a:extLst>
                <a:ext uri="{63B3BB69-23CF-44E3-9099-C40C66FF867C}">
                  <a14:compatExt spid="_x0000_s22577"/>
                </a:ext>
                <a:ext uri="{FF2B5EF4-FFF2-40B4-BE49-F238E27FC236}">
                  <a16:creationId xmlns:a16="http://schemas.microsoft.com/office/drawing/2014/main" id="{00000000-0008-0000-0000-00003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699" name="Control 171" hidden="1">
              <a:extLst>
                <a:ext uri="{63B3BB69-23CF-44E3-9099-C40C66FF867C}">
                  <a14:compatExt spid="_x0000_s22699"/>
                </a:ext>
                <a:ext uri="{FF2B5EF4-FFF2-40B4-BE49-F238E27FC236}">
                  <a16:creationId xmlns:a16="http://schemas.microsoft.com/office/drawing/2014/main" id="{00000000-0008-0000-0000-0000A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834" name="Control 306" hidden="1">
              <a:extLst>
                <a:ext uri="{63B3BB69-23CF-44E3-9099-C40C66FF867C}">
                  <a14:compatExt spid="_x0000_s22834"/>
                </a:ext>
                <a:ext uri="{FF2B5EF4-FFF2-40B4-BE49-F238E27FC236}">
                  <a16:creationId xmlns:a16="http://schemas.microsoft.com/office/drawing/2014/main" id="{00000000-0008-0000-0000-000032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24</xdr:row>
          <xdr:rowOff>0</xdr:rowOff>
        </xdr:from>
        <xdr:to>
          <xdr:col>92</xdr:col>
          <xdr:colOff>257175</xdr:colOff>
          <xdr:row>25</xdr:row>
          <xdr:rowOff>66675</xdr:rowOff>
        </xdr:to>
        <xdr:sp macro="" textlink="">
          <xdr:nvSpPr>
            <xdr:cNvPr id="22835" name="Control 307" hidden="1">
              <a:extLst>
                <a:ext uri="{63B3BB69-23CF-44E3-9099-C40C66FF867C}">
                  <a14:compatExt spid="_x0000_s22835"/>
                </a:ext>
                <a:ext uri="{FF2B5EF4-FFF2-40B4-BE49-F238E27FC236}">
                  <a16:creationId xmlns:a16="http://schemas.microsoft.com/office/drawing/2014/main" id="{00000000-0008-0000-0000-000033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92</xdr:col>
      <xdr:colOff>0</xdr:colOff>
      <xdr:row>23</xdr:row>
      <xdr:rowOff>0</xdr:rowOff>
    </xdr:from>
    <xdr:to>
      <xdr:col>92</xdr:col>
      <xdr:colOff>175260</xdr:colOff>
      <xdr:row>23</xdr:row>
      <xdr:rowOff>175260</xdr:rowOff>
    </xdr:to>
    <xdr:pic>
      <xdr:nvPicPr>
        <xdr:cNvPr id="22897" name="図 22" descr="http://fooddb.mext.go.jp/images/icon.gif">
          <a:extLst>
            <a:ext uri="{FF2B5EF4-FFF2-40B4-BE49-F238E27FC236}">
              <a16:creationId xmlns:a16="http://schemas.microsoft.com/office/drawing/2014/main" id="{00000000-0008-0000-0000-000071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27140" y="3855720"/>
          <a:ext cx="17526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24</xdr:row>
          <xdr:rowOff>0</xdr:rowOff>
        </xdr:from>
        <xdr:to>
          <xdr:col>91</xdr:col>
          <xdr:colOff>381000</xdr:colOff>
          <xdr:row>25</xdr:row>
          <xdr:rowOff>57150</xdr:rowOff>
        </xdr:to>
        <xdr:sp macro="" textlink="">
          <xdr:nvSpPr>
            <xdr:cNvPr id="22886" name="Control 358" hidden="1">
              <a:extLst>
                <a:ext uri="{63B3BB69-23CF-44E3-9099-C40C66FF867C}">
                  <a14:compatExt spid="_x0000_s22886"/>
                </a:ext>
                <a:ext uri="{FF2B5EF4-FFF2-40B4-BE49-F238E27FC236}">
                  <a16:creationId xmlns:a16="http://schemas.microsoft.com/office/drawing/2014/main" id="{00000000-0008-0000-0000-000066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24</xdr:row>
          <xdr:rowOff>0</xdr:rowOff>
        </xdr:from>
        <xdr:to>
          <xdr:col>92</xdr:col>
          <xdr:colOff>257175</xdr:colOff>
          <xdr:row>25</xdr:row>
          <xdr:rowOff>66675</xdr:rowOff>
        </xdr:to>
        <xdr:sp macro="" textlink="">
          <xdr:nvSpPr>
            <xdr:cNvPr id="22887" name="Control 359" hidden="1">
              <a:extLst>
                <a:ext uri="{63B3BB69-23CF-44E3-9099-C40C66FF867C}">
                  <a14:compatExt spid="_x0000_s22887"/>
                </a:ext>
                <a:ext uri="{FF2B5EF4-FFF2-40B4-BE49-F238E27FC236}">
                  <a16:creationId xmlns:a16="http://schemas.microsoft.com/office/drawing/2014/main" id="{00000000-0008-0000-0000-000067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92</xdr:col>
      <xdr:colOff>0</xdr:colOff>
      <xdr:row>22</xdr:row>
      <xdr:rowOff>0</xdr:rowOff>
    </xdr:from>
    <xdr:to>
      <xdr:col>92</xdr:col>
      <xdr:colOff>171450</xdr:colOff>
      <xdr:row>23</xdr:row>
      <xdr:rowOff>0</xdr:rowOff>
    </xdr:to>
    <xdr:pic>
      <xdr:nvPicPr>
        <xdr:cNvPr id="23" name="図 22" descr="http://fooddb.mext.go.jp/images/icon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46125" y="37719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23</xdr:row>
          <xdr:rowOff>0</xdr:rowOff>
        </xdr:from>
        <xdr:to>
          <xdr:col>91</xdr:col>
          <xdr:colOff>381000</xdr:colOff>
          <xdr:row>24</xdr:row>
          <xdr:rowOff>9525</xdr:rowOff>
        </xdr:to>
        <xdr:sp macro="" textlink="">
          <xdr:nvSpPr>
            <xdr:cNvPr id="2" name="Control 361" hidden="1">
              <a:extLst>
                <a:ext uri="{63B3BB69-23CF-44E3-9099-C40C66FF867C}">
                  <a14:compatExt spid="_x0000_s22889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23</xdr:row>
          <xdr:rowOff>0</xdr:rowOff>
        </xdr:from>
        <xdr:to>
          <xdr:col>92</xdr:col>
          <xdr:colOff>257175</xdr:colOff>
          <xdr:row>24</xdr:row>
          <xdr:rowOff>19050</xdr:rowOff>
        </xdr:to>
        <xdr:sp macro="" textlink="">
          <xdr:nvSpPr>
            <xdr:cNvPr id="3" name="Control 362" hidden="1">
              <a:extLst>
                <a:ext uri="{63B3BB69-23CF-44E3-9099-C40C66FF867C}">
                  <a14:compatExt spid="_x0000_s2289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273526</xdr:colOff>
      <xdr:row>29</xdr:row>
      <xdr:rowOff>28575</xdr:rowOff>
    </xdr:from>
    <xdr:to>
      <xdr:col>1</xdr:col>
      <xdr:colOff>273526</xdr:colOff>
      <xdr:row>39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40226" y="5553075"/>
          <a:ext cx="0" cy="2028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264001</xdr:colOff>
      <xdr:row>41</xdr:row>
      <xdr:rowOff>29367</xdr:rowOff>
    </xdr:from>
    <xdr:to>
      <xdr:col>1</xdr:col>
      <xdr:colOff>265589</xdr:colOff>
      <xdr:row>47</xdr:row>
      <xdr:rowOff>2699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>
          <a:off x="-7621" y="5539739"/>
          <a:ext cx="1116332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180975</xdr:colOff>
      <xdr:row>20</xdr:row>
      <xdr:rowOff>26434</xdr:rowOff>
    </xdr:from>
    <xdr:to>
      <xdr:col>5</xdr:col>
      <xdr:colOff>409575</xdr:colOff>
      <xdr:row>21</xdr:row>
      <xdr:rowOff>142875</xdr:rowOff>
    </xdr:to>
    <xdr:pic>
      <xdr:nvPicPr>
        <xdr:cNvPr id="4" name="図 3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645934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180975</xdr:colOff>
      <xdr:row>22</xdr:row>
      <xdr:rowOff>55009</xdr:rowOff>
    </xdr:from>
    <xdr:to>
      <xdr:col>5</xdr:col>
      <xdr:colOff>409575</xdr:colOff>
      <xdr:row>23</xdr:row>
      <xdr:rowOff>171450</xdr:rowOff>
    </xdr:to>
    <xdr:pic>
      <xdr:nvPicPr>
        <xdr:cNvPr id="5" name="図 4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055509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180975</xdr:colOff>
      <xdr:row>24</xdr:row>
      <xdr:rowOff>74059</xdr:rowOff>
    </xdr:from>
    <xdr:to>
      <xdr:col>5</xdr:col>
      <xdr:colOff>409575</xdr:colOff>
      <xdr:row>26</xdr:row>
      <xdr:rowOff>0</xdr:rowOff>
    </xdr:to>
    <xdr:pic>
      <xdr:nvPicPr>
        <xdr:cNvPr id="6" name="図 5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455559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200025</xdr:colOff>
      <xdr:row>31</xdr:row>
      <xdr:rowOff>26434</xdr:rowOff>
    </xdr:from>
    <xdr:to>
      <xdr:col>11</xdr:col>
      <xdr:colOff>428625</xdr:colOff>
      <xdr:row>32</xdr:row>
      <xdr:rowOff>142875</xdr:rowOff>
    </xdr:to>
    <xdr:pic>
      <xdr:nvPicPr>
        <xdr:cNvPr id="7" name="図 6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5741434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47625</xdr:colOff>
      <xdr:row>32</xdr:row>
      <xdr:rowOff>188359</xdr:rowOff>
    </xdr:from>
    <xdr:ext cx="257175" cy="306941"/>
    <xdr:pic>
      <xdr:nvPicPr>
        <xdr:cNvPr id="9" name="図 8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6284359"/>
          <a:ext cx="257175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127635</xdr:colOff>
      <xdr:row>25</xdr:row>
      <xdr:rowOff>10322</xdr:rowOff>
    </xdr:from>
    <xdr:to>
      <xdr:col>2</xdr:col>
      <xdr:colOff>128433</xdr:colOff>
      <xdr:row>27</xdr:row>
      <xdr:rowOff>150498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rot="5400000">
          <a:off x="315121" y="4686301"/>
          <a:ext cx="665956" cy="7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</xdr:colOff>
      <xdr:row>33</xdr:row>
      <xdr:rowOff>19052</xdr:rowOff>
    </xdr:from>
    <xdr:to>
      <xdr:col>2</xdr:col>
      <xdr:colOff>137160</xdr:colOff>
      <xdr:row>38</xdr:row>
      <xdr:rowOff>19050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03910" y="6305552"/>
          <a:ext cx="0" cy="11429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186690</xdr:colOff>
      <xdr:row>17</xdr:row>
      <xdr:rowOff>1904</xdr:rowOff>
    </xdr:from>
    <xdr:to>
      <xdr:col>1</xdr:col>
      <xdr:colOff>186691</xdr:colOff>
      <xdr:row>18</xdr:row>
      <xdr:rowOff>9523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rot="16200000" flipH="1">
          <a:off x="200026" y="2047873"/>
          <a:ext cx="49529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127635</xdr:colOff>
      <xdr:row>29</xdr:row>
      <xdr:rowOff>19847</xdr:rowOff>
    </xdr:from>
    <xdr:to>
      <xdr:col>2</xdr:col>
      <xdr:colOff>128433</xdr:colOff>
      <xdr:row>32</xdr:row>
      <xdr:rowOff>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rot="5400000">
          <a:off x="315121" y="5610226"/>
          <a:ext cx="665956" cy="7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195422</xdr:colOff>
      <xdr:row>22</xdr:row>
      <xdr:rowOff>1</xdr:rowOff>
    </xdr:from>
    <xdr:to>
      <xdr:col>1</xdr:col>
      <xdr:colOff>196215</xdr:colOff>
      <xdr:row>24</xdr:row>
      <xdr:rowOff>797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rot="5400000">
          <a:off x="227806" y="3200402"/>
          <a:ext cx="457996" cy="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195422</xdr:colOff>
      <xdr:row>18</xdr:row>
      <xdr:rowOff>142875</xdr:rowOff>
    </xdr:from>
    <xdr:to>
      <xdr:col>1</xdr:col>
      <xdr:colOff>196215</xdr:colOff>
      <xdr:row>20</xdr:row>
      <xdr:rowOff>143671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rot="5400000">
          <a:off x="304006" y="2905126"/>
          <a:ext cx="305596" cy="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148588</xdr:colOff>
      <xdr:row>2</xdr:row>
      <xdr:rowOff>152398</xdr:rowOff>
    </xdr:from>
    <xdr:to>
      <xdr:col>2</xdr:col>
      <xdr:colOff>148589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rot="16200000" flipH="1">
          <a:off x="180973" y="1314448"/>
          <a:ext cx="45720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104775</xdr:colOff>
      <xdr:row>9</xdr:row>
      <xdr:rowOff>76200</xdr:rowOff>
    </xdr:from>
    <xdr:to>
      <xdr:col>9</xdr:col>
      <xdr:colOff>0</xdr:colOff>
      <xdr:row>11</xdr:row>
      <xdr:rowOff>2141</xdr:rowOff>
    </xdr:to>
    <xdr:pic>
      <xdr:nvPicPr>
        <xdr:cNvPr id="9" name="図 8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790700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66675</xdr:colOff>
      <xdr:row>3</xdr:row>
      <xdr:rowOff>19050</xdr:rowOff>
    </xdr:from>
    <xdr:to>
      <xdr:col>15</xdr:col>
      <xdr:colOff>295275</xdr:colOff>
      <xdr:row>4</xdr:row>
      <xdr:rowOff>135491</xdr:rowOff>
    </xdr:to>
    <xdr:pic>
      <xdr:nvPicPr>
        <xdr:cNvPr id="13" name="図 12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590550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</xdr:colOff>
      <xdr:row>18</xdr:row>
      <xdr:rowOff>38100</xdr:rowOff>
    </xdr:from>
    <xdr:to>
      <xdr:col>1</xdr:col>
      <xdr:colOff>148590</xdr:colOff>
      <xdr:row>21</xdr:row>
      <xdr:rowOff>141290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405765" y="4229100"/>
          <a:ext cx="0" cy="674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162877</xdr:colOff>
      <xdr:row>30</xdr:row>
      <xdr:rowOff>39688</xdr:rowOff>
    </xdr:from>
    <xdr:to>
      <xdr:col>1</xdr:col>
      <xdr:colOff>162880</xdr:colOff>
      <xdr:row>33</xdr:row>
      <xdr:rowOff>7940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150178" y="3357562"/>
          <a:ext cx="539752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148591</xdr:colOff>
      <xdr:row>23</xdr:row>
      <xdr:rowOff>26991</xdr:rowOff>
    </xdr:from>
    <xdr:to>
      <xdr:col>1</xdr:col>
      <xdr:colOff>148593</xdr:colOff>
      <xdr:row>24</xdr:row>
      <xdr:rowOff>146054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5400000">
          <a:off x="250985" y="1896272"/>
          <a:ext cx="309563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</xdr:colOff>
      <xdr:row>20</xdr:row>
      <xdr:rowOff>139700</xdr:rowOff>
    </xdr:from>
    <xdr:to>
      <xdr:col>6</xdr:col>
      <xdr:colOff>352506</xdr:colOff>
      <xdr:row>22</xdr:row>
      <xdr:rowOff>85725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587942" y="1282700"/>
          <a:ext cx="326789" cy="327025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16191</xdr:colOff>
      <xdr:row>28</xdr:row>
      <xdr:rowOff>11112</xdr:rowOff>
    </xdr:from>
    <xdr:to>
      <xdr:col>6</xdr:col>
      <xdr:colOff>354806</xdr:colOff>
      <xdr:row>29</xdr:row>
      <xdr:rowOff>107950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578416" y="2678112"/>
          <a:ext cx="338615" cy="287338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169229</xdr:colOff>
      <xdr:row>31</xdr:row>
      <xdr:rowOff>85725</xdr:rowOff>
    </xdr:from>
    <xdr:to>
      <xdr:col>2</xdr:col>
      <xdr:colOff>205740</xdr:colOff>
      <xdr:row>31</xdr:row>
      <xdr:rowOff>85725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0800000">
          <a:off x="426404" y="3324225"/>
          <a:ext cx="4651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158115</xdr:colOff>
      <xdr:row>26</xdr:row>
      <xdr:rowOff>7940</xdr:rowOff>
    </xdr:from>
    <xdr:to>
      <xdr:col>1</xdr:col>
      <xdr:colOff>158115</xdr:colOff>
      <xdr:row>28</xdr:row>
      <xdr:rowOff>133353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5400000">
          <a:off x="162083" y="2547147"/>
          <a:ext cx="5064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158117</xdr:colOff>
      <xdr:row>34</xdr:row>
      <xdr:rowOff>38100</xdr:rowOff>
    </xdr:from>
    <xdr:to>
      <xdr:col>1</xdr:col>
      <xdr:colOff>158117</xdr:colOff>
      <xdr:row>37</xdr:row>
      <xdr:rowOff>57153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415292" y="6515100"/>
          <a:ext cx="0" cy="7810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169229</xdr:colOff>
      <xdr:row>26</xdr:row>
      <xdr:rowOff>76200</xdr:rowOff>
    </xdr:from>
    <xdr:to>
      <xdr:col>2</xdr:col>
      <xdr:colOff>205740</xdr:colOff>
      <xdr:row>26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0800000">
          <a:off x="426404" y="2362200"/>
          <a:ext cx="4651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169229</xdr:colOff>
      <xdr:row>24</xdr:row>
      <xdr:rowOff>66675</xdr:rowOff>
    </xdr:from>
    <xdr:to>
      <xdr:col>2</xdr:col>
      <xdr:colOff>205740</xdr:colOff>
      <xdr:row>24</xdr:row>
      <xdr:rowOff>66675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0800000">
          <a:off x="426404" y="1971675"/>
          <a:ext cx="4651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35144</xdr:colOff>
      <xdr:row>3</xdr:row>
      <xdr:rowOff>56493</xdr:rowOff>
    </xdr:from>
    <xdr:to>
      <xdr:col>16</xdr:col>
      <xdr:colOff>263744</xdr:colOff>
      <xdr:row>4</xdr:row>
      <xdr:rowOff>172934</xdr:rowOff>
    </xdr:to>
    <xdr:pic>
      <xdr:nvPicPr>
        <xdr:cNvPr id="12" name="図 11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5444" y="627993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148588</xdr:colOff>
      <xdr:row>2</xdr:row>
      <xdr:rowOff>152398</xdr:rowOff>
    </xdr:from>
    <xdr:to>
      <xdr:col>2</xdr:col>
      <xdr:colOff>148589</xdr:colOff>
      <xdr:row>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10538" y="838198"/>
          <a:ext cx="60960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104775</xdr:colOff>
      <xdr:row>9</xdr:row>
      <xdr:rowOff>76200</xdr:rowOff>
    </xdr:from>
    <xdr:to>
      <xdr:col>9</xdr:col>
      <xdr:colOff>28575</xdr:colOff>
      <xdr:row>11</xdr:row>
      <xdr:rowOff>2141</xdr:rowOff>
    </xdr:to>
    <xdr:pic>
      <xdr:nvPicPr>
        <xdr:cNvPr id="16" name="図 15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790700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30</xdr:row>
      <xdr:rowOff>19052</xdr:rowOff>
    </xdr:from>
    <xdr:to>
      <xdr:col>2</xdr:col>
      <xdr:colOff>137161</xdr:colOff>
      <xdr:row>33</xdr:row>
      <xdr:rowOff>1907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523876" y="4829176"/>
          <a:ext cx="4381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186690</xdr:colOff>
      <xdr:row>6</xdr:row>
      <xdr:rowOff>14287</xdr:rowOff>
    </xdr:from>
    <xdr:to>
      <xdr:col>1</xdr:col>
      <xdr:colOff>186690</xdr:colOff>
      <xdr:row>8</xdr:row>
      <xdr:rowOff>138113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5400000">
          <a:off x="119062" y="1162050"/>
          <a:ext cx="42862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127635</xdr:colOff>
      <xdr:row>26</xdr:row>
      <xdr:rowOff>19847</xdr:rowOff>
    </xdr:from>
    <xdr:to>
      <xdr:col>2</xdr:col>
      <xdr:colOff>128433</xdr:colOff>
      <xdr:row>29</xdr:row>
      <xdr:rowOff>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5400000">
          <a:off x="515146" y="4219576"/>
          <a:ext cx="437356" cy="7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186691</xdr:colOff>
      <xdr:row>10</xdr:row>
      <xdr:rowOff>23815</xdr:rowOff>
    </xdr:from>
    <xdr:to>
      <xdr:col>1</xdr:col>
      <xdr:colOff>186693</xdr:colOff>
      <xdr:row>11</xdr:row>
      <xdr:rowOff>142878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5400000">
          <a:off x="197645" y="1702596"/>
          <a:ext cx="271463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186691</xdr:colOff>
      <xdr:row>13</xdr:row>
      <xdr:rowOff>28579</xdr:rowOff>
    </xdr:from>
    <xdr:to>
      <xdr:col>1</xdr:col>
      <xdr:colOff>186693</xdr:colOff>
      <xdr:row>15</xdr:row>
      <xdr:rowOff>147642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5400000">
          <a:off x="121445" y="2240760"/>
          <a:ext cx="423863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300038</xdr:colOff>
      <xdr:row>22</xdr:row>
      <xdr:rowOff>9531</xdr:rowOff>
    </xdr:from>
    <xdr:to>
      <xdr:col>1</xdr:col>
      <xdr:colOff>300041</xdr:colOff>
      <xdr:row>24</xdr:row>
      <xdr:rowOff>142879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5400000">
          <a:off x="242891" y="3600453"/>
          <a:ext cx="438148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186691</xdr:colOff>
      <xdr:row>19</xdr:row>
      <xdr:rowOff>23818</xdr:rowOff>
    </xdr:from>
    <xdr:to>
      <xdr:col>1</xdr:col>
      <xdr:colOff>186693</xdr:colOff>
      <xdr:row>20</xdr:row>
      <xdr:rowOff>142881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5400000">
          <a:off x="197645" y="3074199"/>
          <a:ext cx="271463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186690</xdr:colOff>
      <xdr:row>17</xdr:row>
      <xdr:rowOff>14294</xdr:rowOff>
    </xdr:from>
    <xdr:to>
      <xdr:col>1</xdr:col>
      <xdr:colOff>186693</xdr:colOff>
      <xdr:row>17</xdr:row>
      <xdr:rowOff>147642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5400000">
          <a:off x="266703" y="2690816"/>
          <a:ext cx="133348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8</xdr:row>
      <xdr:rowOff>28575</xdr:rowOff>
    </xdr:from>
    <xdr:to>
      <xdr:col>6</xdr:col>
      <xdr:colOff>327327</xdr:colOff>
      <xdr:row>9</xdr:row>
      <xdr:rowOff>90487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838450" y="1266825"/>
          <a:ext cx="317500" cy="214312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38100</xdr:colOff>
      <xdr:row>14</xdr:row>
      <xdr:rowOff>19050</xdr:rowOff>
    </xdr:from>
    <xdr:to>
      <xdr:col>6</xdr:col>
      <xdr:colOff>324624</xdr:colOff>
      <xdr:row>16</xdr:row>
      <xdr:rowOff>90487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828925" y="2171700"/>
          <a:ext cx="317500" cy="376237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30480</xdr:colOff>
      <xdr:row>24</xdr:row>
      <xdr:rowOff>19050</xdr:rowOff>
    </xdr:from>
    <xdr:to>
      <xdr:col>8</xdr:col>
      <xdr:colOff>267858</xdr:colOff>
      <xdr:row>25</xdr:row>
      <xdr:rowOff>90487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705225" y="3695700"/>
          <a:ext cx="260350" cy="223837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181928</xdr:colOff>
      <xdr:row>11</xdr:row>
      <xdr:rowOff>76200</xdr:rowOff>
    </xdr:from>
    <xdr:to>
      <xdr:col>2</xdr:col>
      <xdr:colOff>324237</xdr:colOff>
      <xdr:row>11</xdr:row>
      <xdr:rowOff>76200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0800000">
          <a:off x="305753" y="1771650"/>
          <a:ext cx="6090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181928</xdr:colOff>
      <xdr:row>14</xdr:row>
      <xdr:rowOff>76200</xdr:rowOff>
    </xdr:from>
    <xdr:to>
      <xdr:col>2</xdr:col>
      <xdr:colOff>324237</xdr:colOff>
      <xdr:row>14</xdr:row>
      <xdr:rowOff>76200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0800000">
          <a:off x="305753" y="2228850"/>
          <a:ext cx="6090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186691</xdr:colOff>
      <xdr:row>19</xdr:row>
      <xdr:rowOff>76200</xdr:rowOff>
    </xdr:from>
    <xdr:to>
      <xdr:col>2</xdr:col>
      <xdr:colOff>329000</xdr:colOff>
      <xdr:row>19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0800000">
          <a:off x="310516" y="2990850"/>
          <a:ext cx="6090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304801</xdr:colOff>
      <xdr:row>23</xdr:row>
      <xdr:rowOff>85725</xdr:rowOff>
    </xdr:from>
    <xdr:to>
      <xdr:col>2</xdr:col>
      <xdr:colOff>328935</xdr:colOff>
      <xdr:row>23</xdr:row>
      <xdr:rowOff>85725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0800000">
          <a:off x="428626" y="3609975"/>
          <a:ext cx="4908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117638</xdr:colOff>
      <xdr:row>28</xdr:row>
      <xdr:rowOff>104775</xdr:rowOff>
    </xdr:from>
    <xdr:to>
      <xdr:col>2</xdr:col>
      <xdr:colOff>332899</xdr:colOff>
      <xdr:row>28</xdr:row>
      <xdr:rowOff>104779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0800000" flipV="1">
          <a:off x="822488" y="5438775"/>
          <a:ext cx="215261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136688</xdr:colOff>
      <xdr:row>31</xdr:row>
      <xdr:rowOff>85725</xdr:rowOff>
    </xdr:from>
    <xdr:to>
      <xdr:col>2</xdr:col>
      <xdr:colOff>351949</xdr:colOff>
      <xdr:row>31</xdr:row>
      <xdr:rowOff>85729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0800000" flipV="1">
          <a:off x="727238" y="4829175"/>
          <a:ext cx="215261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181928</xdr:colOff>
      <xdr:row>7</xdr:row>
      <xdr:rowOff>76200</xdr:rowOff>
    </xdr:from>
    <xdr:to>
      <xdr:col>2</xdr:col>
      <xdr:colOff>324237</xdr:colOff>
      <xdr:row>7</xdr:row>
      <xdr:rowOff>76200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0800000">
          <a:off x="305753" y="1162050"/>
          <a:ext cx="6090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85725</xdr:colOff>
      <xdr:row>4</xdr:row>
      <xdr:rowOff>9525</xdr:rowOff>
    </xdr:from>
    <xdr:to>
      <xdr:col>15</xdr:col>
      <xdr:colOff>314325</xdr:colOff>
      <xdr:row>5</xdr:row>
      <xdr:rowOff>125966</xdr:rowOff>
    </xdr:to>
    <xdr:pic>
      <xdr:nvPicPr>
        <xdr:cNvPr id="21" name="図 20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771525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185103</xdr:colOff>
      <xdr:row>22</xdr:row>
      <xdr:rowOff>7940</xdr:rowOff>
    </xdr:from>
    <xdr:to>
      <xdr:col>1</xdr:col>
      <xdr:colOff>185104</xdr:colOff>
      <xdr:row>24</xdr:row>
      <xdr:rowOff>144465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177801" y="3600452"/>
          <a:ext cx="4413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186690</xdr:colOff>
      <xdr:row>5</xdr:row>
      <xdr:rowOff>14287</xdr:rowOff>
    </xdr:from>
    <xdr:to>
      <xdr:col>1</xdr:col>
      <xdr:colOff>186690</xdr:colOff>
      <xdr:row>7</xdr:row>
      <xdr:rowOff>138113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5400000">
          <a:off x="119062" y="1162050"/>
          <a:ext cx="42862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189547</xdr:colOff>
      <xdr:row>18</xdr:row>
      <xdr:rowOff>20638</xdr:rowOff>
    </xdr:from>
    <xdr:to>
      <xdr:col>1</xdr:col>
      <xdr:colOff>189549</xdr:colOff>
      <xdr:row>20</xdr:row>
      <xdr:rowOff>141290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182563" y="2995612"/>
          <a:ext cx="425452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184786</xdr:colOff>
      <xdr:row>9</xdr:row>
      <xdr:rowOff>26991</xdr:rowOff>
    </xdr:from>
    <xdr:to>
      <xdr:col>1</xdr:col>
      <xdr:colOff>184788</xdr:colOff>
      <xdr:row>10</xdr:row>
      <xdr:rowOff>147641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5400000">
          <a:off x="254002" y="1554165"/>
          <a:ext cx="2730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184786</xdr:colOff>
      <xdr:row>12</xdr:row>
      <xdr:rowOff>15879</xdr:rowOff>
    </xdr:from>
    <xdr:to>
      <xdr:col>1</xdr:col>
      <xdr:colOff>184789</xdr:colOff>
      <xdr:row>16</xdr:row>
      <xdr:rowOff>123828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5400000">
          <a:off x="31753" y="2222502"/>
          <a:ext cx="717549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</xdr:colOff>
      <xdr:row>6</xdr:row>
      <xdr:rowOff>150813</xdr:rowOff>
    </xdr:from>
    <xdr:to>
      <xdr:col>6</xdr:col>
      <xdr:colOff>384175</xdr:colOff>
      <xdr:row>8</xdr:row>
      <xdr:rowOff>95250</xdr:rowOff>
    </xdr:to>
    <xdr:sp macro="" textlink="">
      <xdr:nvSpPr>
        <xdr:cNvPr id="16" name="フリーフォーム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719387" y="1084263"/>
          <a:ext cx="398463" cy="249237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20955</xdr:colOff>
      <xdr:row>16</xdr:row>
      <xdr:rowOff>19050</xdr:rowOff>
    </xdr:from>
    <xdr:to>
      <xdr:col>6</xdr:col>
      <xdr:colOff>381000</xdr:colOff>
      <xdr:row>17</xdr:row>
      <xdr:rowOff>85725</xdr:rowOff>
    </xdr:to>
    <xdr:sp macro="" textlink="">
      <xdr:nvSpPr>
        <xdr:cNvPr id="17" name="フリーフォーム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2724150" y="2476500"/>
          <a:ext cx="390525" cy="219075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59055</xdr:colOff>
      <xdr:row>14</xdr:row>
      <xdr:rowOff>76200</xdr:rowOff>
    </xdr:from>
    <xdr:to>
      <xdr:col>2</xdr:col>
      <xdr:colOff>217257</xdr:colOff>
      <xdr:row>16</xdr:row>
      <xdr:rowOff>120650</xdr:rowOff>
    </xdr:to>
    <xdr:sp macro="" textlink="">
      <xdr:nvSpPr>
        <xdr:cNvPr id="18" name="フリーフォーム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23900" y="2228850"/>
          <a:ext cx="180975" cy="349250"/>
        </a:xfrm>
        <a:custGeom>
          <a:avLst/>
          <a:gdLst>
            <a:gd name="connsiteX0" fmla="*/ 111125 w 111125"/>
            <a:gd name="connsiteY0" fmla="*/ 0 h 214312"/>
            <a:gd name="connsiteX1" fmla="*/ 0 w 111125"/>
            <a:gd name="connsiteY1" fmla="*/ 0 h 214312"/>
            <a:gd name="connsiteX2" fmla="*/ 0 w 111125"/>
            <a:gd name="connsiteY2" fmla="*/ 214312 h 2143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1125" h="214312">
              <a:moveTo>
                <a:pt x="111125" y="0"/>
              </a:moveTo>
              <a:lnTo>
                <a:pt x="0" y="0"/>
              </a:lnTo>
              <a:lnTo>
                <a:pt x="0" y="214312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184785</xdr:colOff>
      <xdr:row>10</xdr:row>
      <xdr:rowOff>66675</xdr:rowOff>
    </xdr:from>
    <xdr:to>
      <xdr:col>2</xdr:col>
      <xdr:colOff>179271</xdr:colOff>
      <xdr:row>10</xdr:row>
      <xdr:rowOff>66677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0800000" flipV="1">
          <a:off x="390525" y="1609725"/>
          <a:ext cx="4762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184785</xdr:colOff>
      <xdr:row>12</xdr:row>
      <xdr:rowOff>85725</xdr:rowOff>
    </xdr:from>
    <xdr:to>
      <xdr:col>2</xdr:col>
      <xdr:colOff>179271</xdr:colOff>
      <xdr:row>12</xdr:row>
      <xdr:rowOff>85727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 rot="10800000" flipV="1">
          <a:off x="390525" y="1933575"/>
          <a:ext cx="4762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184785</xdr:colOff>
      <xdr:row>20</xdr:row>
      <xdr:rowOff>85725</xdr:rowOff>
    </xdr:from>
    <xdr:to>
      <xdr:col>2</xdr:col>
      <xdr:colOff>179271</xdr:colOff>
      <xdr:row>20</xdr:row>
      <xdr:rowOff>85727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 rot="10800000" flipV="1">
          <a:off x="480060" y="3895725"/>
          <a:ext cx="423111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184785</xdr:colOff>
      <xdr:row>23</xdr:row>
      <xdr:rowOff>85725</xdr:rowOff>
    </xdr:from>
    <xdr:to>
      <xdr:col>2</xdr:col>
      <xdr:colOff>179271</xdr:colOff>
      <xdr:row>23</xdr:row>
      <xdr:rowOff>85727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 rot="10800000" flipV="1">
          <a:off x="390525" y="3609975"/>
          <a:ext cx="4762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57150</xdr:colOff>
      <xdr:row>3</xdr:row>
      <xdr:rowOff>66675</xdr:rowOff>
    </xdr:from>
    <xdr:to>
      <xdr:col>15</xdr:col>
      <xdr:colOff>285750</xdr:colOff>
      <xdr:row>4</xdr:row>
      <xdr:rowOff>183116</xdr:rowOff>
    </xdr:to>
    <xdr:pic>
      <xdr:nvPicPr>
        <xdr:cNvPr id="14" name="図 13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638175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</xdr:colOff>
      <xdr:row>5</xdr:row>
      <xdr:rowOff>15877</xdr:rowOff>
    </xdr:from>
    <xdr:to>
      <xdr:col>1</xdr:col>
      <xdr:colOff>148590</xdr:colOff>
      <xdr:row>7</xdr:row>
      <xdr:rowOff>141290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5400000">
          <a:off x="146843" y="1012034"/>
          <a:ext cx="4302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162877</xdr:colOff>
      <xdr:row>16</xdr:row>
      <xdr:rowOff>39688</xdr:rowOff>
    </xdr:from>
    <xdr:to>
      <xdr:col>1</xdr:col>
      <xdr:colOff>162880</xdr:colOff>
      <xdr:row>19</xdr:row>
      <xdr:rowOff>7940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163513" y="2709862"/>
          <a:ext cx="425452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148591</xdr:colOff>
      <xdr:row>9</xdr:row>
      <xdr:rowOff>26991</xdr:rowOff>
    </xdr:from>
    <xdr:to>
      <xdr:col>1</xdr:col>
      <xdr:colOff>148593</xdr:colOff>
      <xdr:row>10</xdr:row>
      <xdr:rowOff>146054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5400000">
          <a:off x="226220" y="1553372"/>
          <a:ext cx="271463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</xdr:colOff>
      <xdr:row>6</xdr:row>
      <xdr:rowOff>139700</xdr:rowOff>
    </xdr:from>
    <xdr:to>
      <xdr:col>6</xdr:col>
      <xdr:colOff>352506</xdr:colOff>
      <xdr:row>8</xdr:row>
      <xdr:rowOff>85725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728912" y="1073150"/>
          <a:ext cx="357188" cy="250825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16191</xdr:colOff>
      <xdr:row>14</xdr:row>
      <xdr:rowOff>11112</xdr:rowOff>
    </xdr:from>
    <xdr:to>
      <xdr:col>6</xdr:col>
      <xdr:colOff>354806</xdr:colOff>
      <xdr:row>15</xdr:row>
      <xdr:rowOff>107950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719386" y="2163762"/>
          <a:ext cx="376239" cy="249238"/>
        </a:xfrm>
        <a:custGeom>
          <a:avLst/>
          <a:gdLst>
            <a:gd name="connsiteX0" fmla="*/ 317500 w 317500"/>
            <a:gd name="connsiteY0" fmla="*/ 0 h 214313"/>
            <a:gd name="connsiteX1" fmla="*/ 317500 w 317500"/>
            <a:gd name="connsiteY1" fmla="*/ 214313 h 214313"/>
            <a:gd name="connsiteX2" fmla="*/ 0 w 317500"/>
            <a:gd name="connsiteY2" fmla="*/ 214313 h 214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214313">
              <a:moveTo>
                <a:pt x="317500" y="0"/>
              </a:moveTo>
              <a:lnTo>
                <a:pt x="317500" y="214313"/>
              </a:lnTo>
              <a:lnTo>
                <a:pt x="0" y="214313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169229</xdr:colOff>
      <xdr:row>17</xdr:row>
      <xdr:rowOff>85725</xdr:rowOff>
    </xdr:from>
    <xdr:to>
      <xdr:col>2</xdr:col>
      <xdr:colOff>205740</xdr:colOff>
      <xdr:row>17</xdr:row>
      <xdr:rowOff>85725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0800000">
          <a:off x="382589" y="2695575"/>
          <a:ext cx="5032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158115</xdr:colOff>
      <xdr:row>12</xdr:row>
      <xdr:rowOff>7940</xdr:rowOff>
    </xdr:from>
    <xdr:to>
      <xdr:col>1</xdr:col>
      <xdr:colOff>158115</xdr:colOff>
      <xdr:row>14</xdr:row>
      <xdr:rowOff>133353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5400000">
          <a:off x="156368" y="2070897"/>
          <a:ext cx="4302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158117</xdr:colOff>
      <xdr:row>20</xdr:row>
      <xdr:rowOff>11116</xdr:rowOff>
    </xdr:from>
    <xdr:to>
      <xdr:col>1</xdr:col>
      <xdr:colOff>158117</xdr:colOff>
      <xdr:row>21</xdr:row>
      <xdr:rowOff>28578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434342" y="3821116"/>
          <a:ext cx="0" cy="207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169229</xdr:colOff>
      <xdr:row>12</xdr:row>
      <xdr:rowOff>76200</xdr:rowOff>
    </xdr:from>
    <xdr:to>
      <xdr:col>2</xdr:col>
      <xdr:colOff>205740</xdr:colOff>
      <xdr:row>12</xdr:row>
      <xdr:rowOff>76200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0800000">
          <a:off x="382589" y="1924050"/>
          <a:ext cx="5032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169229</xdr:colOff>
      <xdr:row>10</xdr:row>
      <xdr:rowOff>66675</xdr:rowOff>
    </xdr:from>
    <xdr:to>
      <xdr:col>2</xdr:col>
      <xdr:colOff>205740</xdr:colOff>
      <xdr:row>10</xdr:row>
      <xdr:rowOff>66675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0800000">
          <a:off x="382589" y="1609725"/>
          <a:ext cx="5032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35144</xdr:colOff>
      <xdr:row>3</xdr:row>
      <xdr:rowOff>56493</xdr:rowOff>
    </xdr:from>
    <xdr:to>
      <xdr:col>15</xdr:col>
      <xdr:colOff>263744</xdr:colOff>
      <xdr:row>4</xdr:row>
      <xdr:rowOff>172934</xdr:rowOff>
    </xdr:to>
    <xdr:pic>
      <xdr:nvPicPr>
        <xdr:cNvPr id="12" name="図 11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5444" y="627993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63776</xdr:colOff>
      <xdr:row>2</xdr:row>
      <xdr:rowOff>169378</xdr:rowOff>
    </xdr:from>
    <xdr:to>
      <xdr:col>15</xdr:col>
      <xdr:colOff>292376</xdr:colOff>
      <xdr:row>4</xdr:row>
      <xdr:rowOff>130935</xdr:rowOff>
    </xdr:to>
    <xdr:pic>
      <xdr:nvPicPr>
        <xdr:cNvPr id="2" name="図 1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6037" y="517248"/>
          <a:ext cx="228600" cy="309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9</xdr:row>
      <xdr:rowOff>95250</xdr:rowOff>
    </xdr:from>
    <xdr:to>
      <xdr:col>13</xdr:col>
      <xdr:colOff>285750</xdr:colOff>
      <xdr:row>11</xdr:row>
      <xdr:rowOff>59291</xdr:rowOff>
    </xdr:to>
    <xdr:pic>
      <xdr:nvPicPr>
        <xdr:cNvPr id="3" name="図 2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638300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12</xdr:row>
      <xdr:rowOff>57150</xdr:rowOff>
    </xdr:from>
    <xdr:to>
      <xdr:col>13</xdr:col>
      <xdr:colOff>285750</xdr:colOff>
      <xdr:row>14</xdr:row>
      <xdr:rowOff>21191</xdr:rowOff>
    </xdr:to>
    <xdr:pic>
      <xdr:nvPicPr>
        <xdr:cNvPr id="4" name="図 3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114550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15</xdr:row>
      <xdr:rowOff>66675</xdr:rowOff>
    </xdr:from>
    <xdr:to>
      <xdr:col>13</xdr:col>
      <xdr:colOff>285750</xdr:colOff>
      <xdr:row>17</xdr:row>
      <xdr:rowOff>30716</xdr:rowOff>
    </xdr:to>
    <xdr:pic>
      <xdr:nvPicPr>
        <xdr:cNvPr id="5" name="図 4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638425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18</xdr:row>
      <xdr:rowOff>28575</xdr:rowOff>
    </xdr:from>
    <xdr:to>
      <xdr:col>13</xdr:col>
      <xdr:colOff>285750</xdr:colOff>
      <xdr:row>19</xdr:row>
      <xdr:rowOff>164066</xdr:rowOff>
    </xdr:to>
    <xdr:pic>
      <xdr:nvPicPr>
        <xdr:cNvPr id="6" name="図 5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114675"/>
          <a:ext cx="228600" cy="30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120098</xdr:colOff>
      <xdr:row>21</xdr:row>
      <xdr:rowOff>20294</xdr:rowOff>
    </xdr:from>
    <xdr:to>
      <xdr:col>15</xdr:col>
      <xdr:colOff>348698</xdr:colOff>
      <xdr:row>22</xdr:row>
      <xdr:rowOff>155784</xdr:rowOff>
    </xdr:to>
    <xdr:pic>
      <xdr:nvPicPr>
        <xdr:cNvPr id="7" name="図 6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2359" y="3672924"/>
          <a:ext cx="228600" cy="30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105189</xdr:colOff>
      <xdr:row>23</xdr:row>
      <xdr:rowOff>161097</xdr:rowOff>
    </xdr:from>
    <xdr:to>
      <xdr:col>15</xdr:col>
      <xdr:colOff>333789</xdr:colOff>
      <xdr:row>25</xdr:row>
      <xdr:rowOff>122653</xdr:rowOff>
    </xdr:to>
    <xdr:pic>
      <xdr:nvPicPr>
        <xdr:cNvPr id="8" name="図 7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161597"/>
          <a:ext cx="228600" cy="309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</xdr:colOff>
      <xdr:row>26</xdr:row>
      <xdr:rowOff>146816</xdr:rowOff>
    </xdr:from>
    <xdr:to>
      <xdr:col>13</xdr:col>
      <xdr:colOff>285750</xdr:colOff>
      <xdr:row>28</xdr:row>
      <xdr:rowOff>111514</xdr:rowOff>
    </xdr:to>
    <xdr:pic>
      <xdr:nvPicPr>
        <xdr:cNvPr id="9" name="図 8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736" y="4587437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44583</xdr:colOff>
      <xdr:row>33</xdr:row>
      <xdr:rowOff>5441</xdr:rowOff>
    </xdr:from>
    <xdr:to>
      <xdr:col>15</xdr:col>
      <xdr:colOff>273183</xdr:colOff>
      <xdr:row>34</xdr:row>
      <xdr:rowOff>140931</xdr:rowOff>
    </xdr:to>
    <xdr:pic>
      <xdr:nvPicPr>
        <xdr:cNvPr id="10" name="図 9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6844" y="5745289"/>
          <a:ext cx="228600" cy="30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57149</xdr:colOff>
      <xdr:row>35</xdr:row>
      <xdr:rowOff>146815</xdr:rowOff>
    </xdr:from>
    <xdr:to>
      <xdr:col>13</xdr:col>
      <xdr:colOff>285749</xdr:colOff>
      <xdr:row>37</xdr:row>
      <xdr:rowOff>111513</xdr:rowOff>
    </xdr:to>
    <xdr:pic>
      <xdr:nvPicPr>
        <xdr:cNvPr id="11" name="図 10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735" y="6124574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57149</xdr:colOff>
      <xdr:row>38</xdr:row>
      <xdr:rowOff>127108</xdr:rowOff>
    </xdr:from>
    <xdr:to>
      <xdr:col>13</xdr:col>
      <xdr:colOff>285749</xdr:colOff>
      <xdr:row>40</xdr:row>
      <xdr:rowOff>91806</xdr:rowOff>
    </xdr:to>
    <xdr:pic>
      <xdr:nvPicPr>
        <xdr:cNvPr id="12" name="図 11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735" y="6617246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57149</xdr:colOff>
      <xdr:row>41</xdr:row>
      <xdr:rowOff>133677</xdr:rowOff>
    </xdr:from>
    <xdr:to>
      <xdr:col>13</xdr:col>
      <xdr:colOff>285749</xdr:colOff>
      <xdr:row>43</xdr:row>
      <xdr:rowOff>98375</xdr:rowOff>
    </xdr:to>
    <xdr:pic>
      <xdr:nvPicPr>
        <xdr:cNvPr id="13" name="図 12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735" y="7136194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81426</xdr:colOff>
      <xdr:row>44</xdr:row>
      <xdr:rowOff>585</xdr:rowOff>
    </xdr:from>
    <xdr:to>
      <xdr:col>15</xdr:col>
      <xdr:colOff>310026</xdr:colOff>
      <xdr:row>45</xdr:row>
      <xdr:rowOff>136074</xdr:rowOff>
    </xdr:to>
    <xdr:pic>
      <xdr:nvPicPr>
        <xdr:cNvPr id="14" name="図 13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687" y="7653715"/>
          <a:ext cx="228600" cy="30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62862</xdr:colOff>
      <xdr:row>46</xdr:row>
      <xdr:rowOff>167664</xdr:rowOff>
    </xdr:from>
    <xdr:to>
      <xdr:col>15</xdr:col>
      <xdr:colOff>291462</xdr:colOff>
      <xdr:row>48</xdr:row>
      <xdr:rowOff>129220</xdr:rowOff>
    </xdr:to>
    <xdr:pic>
      <xdr:nvPicPr>
        <xdr:cNvPr id="15" name="図 14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123" y="8168664"/>
          <a:ext cx="228600" cy="309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24305</xdr:colOff>
      <xdr:row>50</xdr:row>
      <xdr:rowOff>2298</xdr:rowOff>
    </xdr:from>
    <xdr:to>
      <xdr:col>13</xdr:col>
      <xdr:colOff>252905</xdr:colOff>
      <xdr:row>51</xdr:row>
      <xdr:rowOff>137789</xdr:rowOff>
    </xdr:to>
    <xdr:pic>
      <xdr:nvPicPr>
        <xdr:cNvPr id="16" name="図 15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891" y="8541953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24305</xdr:colOff>
      <xdr:row>53</xdr:row>
      <xdr:rowOff>22005</xdr:rowOff>
    </xdr:from>
    <xdr:to>
      <xdr:col>13</xdr:col>
      <xdr:colOff>252905</xdr:colOff>
      <xdr:row>54</xdr:row>
      <xdr:rowOff>157495</xdr:rowOff>
    </xdr:to>
    <xdr:pic>
      <xdr:nvPicPr>
        <xdr:cNvPr id="17" name="図 16" descr="http://blogimg.goo.ne.jp/user_image/54/d1/2856c857ed35eaeecde2ba997073792a.jpg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891" y="9074039"/>
          <a:ext cx="228600" cy="306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264795</xdr:colOff>
      <xdr:row>23</xdr:row>
      <xdr:rowOff>11429</xdr:rowOff>
    </xdr:from>
    <xdr:to>
      <xdr:col>1</xdr:col>
      <xdr:colOff>273526</xdr:colOff>
      <xdr:row>29</xdr:row>
      <xdr:rowOff>219881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-200819" y="6020593"/>
          <a:ext cx="1572419" cy="87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264001</xdr:colOff>
      <xdr:row>31</xdr:row>
      <xdr:rowOff>29367</xdr:rowOff>
    </xdr:from>
    <xdr:to>
      <xdr:col>1</xdr:col>
      <xdr:colOff>265589</xdr:colOff>
      <xdr:row>36</xdr:row>
      <xdr:rowOff>200819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5400000">
          <a:off x="-76201" y="7734299"/>
          <a:ext cx="1314452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106680</xdr:colOff>
      <xdr:row>9</xdr:row>
      <xdr:rowOff>47624</xdr:rowOff>
    </xdr:from>
    <xdr:to>
      <xdr:col>10</xdr:col>
      <xdr:colOff>371670</xdr:colOff>
      <xdr:row>11</xdr:row>
      <xdr:rowOff>180975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810250" y="2066924"/>
          <a:ext cx="295275" cy="590551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ooddb.mext.go.jp/nutman/nutman_05.html" TargetMode="External"/><Relationship Id="rId299" Type="http://schemas.openxmlformats.org/officeDocument/2006/relationships/hyperlink" Target="http://fooddb.mext.go.jp/nutman/nutman_06.html" TargetMode="External"/><Relationship Id="rId671" Type="http://schemas.openxmlformats.org/officeDocument/2006/relationships/image" Target="../media/image7.emf"/><Relationship Id="rId21" Type="http://schemas.openxmlformats.org/officeDocument/2006/relationships/hyperlink" Target="http://fooddb.mext.go.jp/nutman/nutman_03.html" TargetMode="External"/><Relationship Id="rId63" Type="http://schemas.openxmlformats.org/officeDocument/2006/relationships/hyperlink" Target="http://fooddb.mext.go.jp/nutman/nutman_05.html" TargetMode="External"/><Relationship Id="rId159" Type="http://schemas.openxmlformats.org/officeDocument/2006/relationships/hyperlink" Target="http://fooddb.mext.go.jp/nutman/nutman_05.html" TargetMode="External"/><Relationship Id="rId324" Type="http://schemas.openxmlformats.org/officeDocument/2006/relationships/hyperlink" Target="http://fooddb.mext.go.jp/nutman/nutman_06.html" TargetMode="External"/><Relationship Id="rId366" Type="http://schemas.openxmlformats.org/officeDocument/2006/relationships/hyperlink" Target="http://fooddb.mext.go.jp/nutman/nutman_06.html" TargetMode="External"/><Relationship Id="rId531" Type="http://schemas.openxmlformats.org/officeDocument/2006/relationships/hyperlink" Target="http://fooddb.mext.go.jp/nutman/nutman_06.html" TargetMode="External"/><Relationship Id="rId573" Type="http://schemas.openxmlformats.org/officeDocument/2006/relationships/hyperlink" Target="http://fooddb.mext.go.jp/nutman/nutman_06.html" TargetMode="External"/><Relationship Id="rId629" Type="http://schemas.openxmlformats.org/officeDocument/2006/relationships/hyperlink" Target="http://fooddb.mext.go.jp/nutman/nutman_06.html" TargetMode="External"/><Relationship Id="rId170" Type="http://schemas.openxmlformats.org/officeDocument/2006/relationships/hyperlink" Target="http://fooddb.mext.go.jp/nutman/nutman_05.html" TargetMode="External"/><Relationship Id="rId226" Type="http://schemas.openxmlformats.org/officeDocument/2006/relationships/hyperlink" Target="http://fooddb.mext.go.jp/nutman/nutman_08.html" TargetMode="External"/><Relationship Id="rId433" Type="http://schemas.openxmlformats.org/officeDocument/2006/relationships/hyperlink" Target="http://fooddb.mext.go.jp/nutman/nutman_06.html" TargetMode="External"/><Relationship Id="rId268" Type="http://schemas.openxmlformats.org/officeDocument/2006/relationships/hyperlink" Target="http://fooddb.mext.go.jp/nutman/nutman_06.html" TargetMode="External"/><Relationship Id="rId475" Type="http://schemas.openxmlformats.org/officeDocument/2006/relationships/hyperlink" Target="http://fooddb.mext.go.jp/nutman/nutman_06.html" TargetMode="External"/><Relationship Id="rId640" Type="http://schemas.openxmlformats.org/officeDocument/2006/relationships/hyperlink" Target="http://fooddb.mext.go.jp/nutman/nutman_06.html" TargetMode="External"/><Relationship Id="rId32" Type="http://schemas.openxmlformats.org/officeDocument/2006/relationships/hyperlink" Target="http://fooddb.mext.go.jp/nutman/nutman_03.html" TargetMode="External"/><Relationship Id="rId74" Type="http://schemas.openxmlformats.org/officeDocument/2006/relationships/hyperlink" Target="http://fooddb.mext.go.jp/nutman/nutman_05.html" TargetMode="External"/><Relationship Id="rId128" Type="http://schemas.openxmlformats.org/officeDocument/2006/relationships/hyperlink" Target="http://fooddb.mext.go.jp/nutman/nutman_05.html" TargetMode="External"/><Relationship Id="rId335" Type="http://schemas.openxmlformats.org/officeDocument/2006/relationships/hyperlink" Target="http://fooddb.mext.go.jp/nutman/nutman_06.html" TargetMode="External"/><Relationship Id="rId377" Type="http://schemas.openxmlformats.org/officeDocument/2006/relationships/hyperlink" Target="http://fooddb.mext.go.jp/nutman/nutman_06.html" TargetMode="External"/><Relationship Id="rId500" Type="http://schemas.openxmlformats.org/officeDocument/2006/relationships/hyperlink" Target="http://fooddb.mext.go.jp/nutman/nutman_06.html" TargetMode="External"/><Relationship Id="rId542" Type="http://schemas.openxmlformats.org/officeDocument/2006/relationships/hyperlink" Target="http://fooddb.mext.go.jp/nutman/nutman_06.html" TargetMode="External"/><Relationship Id="rId584" Type="http://schemas.openxmlformats.org/officeDocument/2006/relationships/hyperlink" Target="http://fooddb.mext.go.jp/nutman/nutman_06.html" TargetMode="External"/><Relationship Id="rId5" Type="http://schemas.openxmlformats.org/officeDocument/2006/relationships/hyperlink" Target="http://fooddb.mext.go.jp/nutman/nutman_02.html" TargetMode="External"/><Relationship Id="rId181" Type="http://schemas.openxmlformats.org/officeDocument/2006/relationships/hyperlink" Target="http://fooddb.mext.go.jp/nutman/nutman_05.html" TargetMode="External"/><Relationship Id="rId237" Type="http://schemas.openxmlformats.org/officeDocument/2006/relationships/hyperlink" Target="http://fooddb.mext.go.jp/nutman/nutman_08.html" TargetMode="External"/><Relationship Id="rId402" Type="http://schemas.openxmlformats.org/officeDocument/2006/relationships/hyperlink" Target="http://fooddb.mext.go.jp/nutman/nutman_06.html" TargetMode="External"/><Relationship Id="rId279" Type="http://schemas.openxmlformats.org/officeDocument/2006/relationships/hyperlink" Target="http://fooddb.mext.go.jp/nutman/nutman_06.html" TargetMode="External"/><Relationship Id="rId444" Type="http://schemas.openxmlformats.org/officeDocument/2006/relationships/hyperlink" Target="http://fooddb.mext.go.jp/nutman/nutman_06.html" TargetMode="External"/><Relationship Id="rId486" Type="http://schemas.openxmlformats.org/officeDocument/2006/relationships/hyperlink" Target="http://fooddb.mext.go.jp/nutman/nutman_06.html" TargetMode="External"/><Relationship Id="rId651" Type="http://schemas.openxmlformats.org/officeDocument/2006/relationships/hyperlink" Target="http://fooddb.mext.go.jp/details/details.pl?ITEM_NO=1_01080_6" TargetMode="External"/><Relationship Id="rId43" Type="http://schemas.openxmlformats.org/officeDocument/2006/relationships/hyperlink" Target="http://fooddb.mext.go.jp/nutman/nutman_03.html" TargetMode="External"/><Relationship Id="rId139" Type="http://schemas.openxmlformats.org/officeDocument/2006/relationships/hyperlink" Target="http://fooddb.mext.go.jp/nutman/nutman_05.html" TargetMode="External"/><Relationship Id="rId290" Type="http://schemas.openxmlformats.org/officeDocument/2006/relationships/hyperlink" Target="http://fooddb.mext.go.jp/nutman/nutman_06.html" TargetMode="External"/><Relationship Id="rId304" Type="http://schemas.openxmlformats.org/officeDocument/2006/relationships/hyperlink" Target="http://fooddb.mext.go.jp/nutman/nutman_06.html" TargetMode="External"/><Relationship Id="rId346" Type="http://schemas.openxmlformats.org/officeDocument/2006/relationships/hyperlink" Target="http://fooddb.mext.go.jp/nutman/nutman_06.html" TargetMode="External"/><Relationship Id="rId388" Type="http://schemas.openxmlformats.org/officeDocument/2006/relationships/hyperlink" Target="http://fooddb.mext.go.jp/nutman/nutman_06.html" TargetMode="External"/><Relationship Id="rId511" Type="http://schemas.openxmlformats.org/officeDocument/2006/relationships/hyperlink" Target="http://fooddb.mext.go.jp/nutman/nutman_06.html" TargetMode="External"/><Relationship Id="rId553" Type="http://schemas.openxmlformats.org/officeDocument/2006/relationships/hyperlink" Target="http://fooddb.mext.go.jp/nutman/nutman_06.html" TargetMode="External"/><Relationship Id="rId609" Type="http://schemas.openxmlformats.org/officeDocument/2006/relationships/hyperlink" Target="http://fooddb.mext.go.jp/nutman/nutman_06.html" TargetMode="External"/><Relationship Id="rId85" Type="http://schemas.openxmlformats.org/officeDocument/2006/relationships/hyperlink" Target="http://fooddb.mext.go.jp/nutman/nutman_05.html" TargetMode="External"/><Relationship Id="rId150" Type="http://schemas.openxmlformats.org/officeDocument/2006/relationships/hyperlink" Target="http://fooddb.mext.go.jp/nutman/nutman_05.html" TargetMode="External"/><Relationship Id="rId192" Type="http://schemas.openxmlformats.org/officeDocument/2006/relationships/hyperlink" Target="http://fooddb.mext.go.jp/nutman/nutman_05.html" TargetMode="External"/><Relationship Id="rId206" Type="http://schemas.openxmlformats.org/officeDocument/2006/relationships/hyperlink" Target="http://fooddb.mext.go.jp/nutman/nutman_06.html" TargetMode="External"/><Relationship Id="rId413" Type="http://schemas.openxmlformats.org/officeDocument/2006/relationships/hyperlink" Target="http://fooddb.mext.go.jp/nutman/nutman_06.html" TargetMode="External"/><Relationship Id="rId595" Type="http://schemas.openxmlformats.org/officeDocument/2006/relationships/hyperlink" Target="http://fooddb.mext.go.jp/nutman/nutman_06.html" TargetMode="External"/><Relationship Id="rId248" Type="http://schemas.openxmlformats.org/officeDocument/2006/relationships/hyperlink" Target="http://fooddb.mext.go.jp/nutman/nutman_09.html" TargetMode="External"/><Relationship Id="rId455" Type="http://schemas.openxmlformats.org/officeDocument/2006/relationships/hyperlink" Target="http://fooddb.mext.go.jp/nutman/nutman_06.html" TargetMode="External"/><Relationship Id="rId497" Type="http://schemas.openxmlformats.org/officeDocument/2006/relationships/hyperlink" Target="http://fooddb.mext.go.jp/nutman/nutman_06.html" TargetMode="External"/><Relationship Id="rId620" Type="http://schemas.openxmlformats.org/officeDocument/2006/relationships/hyperlink" Target="http://fooddb.mext.go.jp/nutman/nutman_06.html" TargetMode="External"/><Relationship Id="rId662" Type="http://schemas.openxmlformats.org/officeDocument/2006/relationships/control" Target="../activeX/activeX5.xml"/><Relationship Id="rId12" Type="http://schemas.openxmlformats.org/officeDocument/2006/relationships/hyperlink" Target="http://fooddb.mext.go.jp/nutman/nutman_03.html" TargetMode="External"/><Relationship Id="rId108" Type="http://schemas.openxmlformats.org/officeDocument/2006/relationships/hyperlink" Target="http://fooddb.mext.go.jp/nutman/nutman_05.html" TargetMode="External"/><Relationship Id="rId315" Type="http://schemas.openxmlformats.org/officeDocument/2006/relationships/hyperlink" Target="http://fooddb.mext.go.jp/nutman/nutman_06.html" TargetMode="External"/><Relationship Id="rId357" Type="http://schemas.openxmlformats.org/officeDocument/2006/relationships/hyperlink" Target="http://fooddb.mext.go.jp/nutman/nutman_06.html" TargetMode="External"/><Relationship Id="rId522" Type="http://schemas.openxmlformats.org/officeDocument/2006/relationships/hyperlink" Target="http://fooddb.mext.go.jp/nutman/nutman_06.html" TargetMode="External"/><Relationship Id="rId54" Type="http://schemas.openxmlformats.org/officeDocument/2006/relationships/hyperlink" Target="http://fooddb.mext.go.jp/nutman/nutman_03.html" TargetMode="External"/><Relationship Id="rId96" Type="http://schemas.openxmlformats.org/officeDocument/2006/relationships/hyperlink" Target="http://fooddb.mext.go.jp/nutman/nutman_05.html" TargetMode="External"/><Relationship Id="rId161" Type="http://schemas.openxmlformats.org/officeDocument/2006/relationships/hyperlink" Target="http://fooddb.mext.go.jp/nutman/nutman_05.html" TargetMode="External"/><Relationship Id="rId217" Type="http://schemas.openxmlformats.org/officeDocument/2006/relationships/hyperlink" Target="http://fooddb.mext.go.jp/nutman/nutman_06.html" TargetMode="External"/><Relationship Id="rId399" Type="http://schemas.openxmlformats.org/officeDocument/2006/relationships/hyperlink" Target="http://fooddb.mext.go.jp/nutman/nutman_06.html" TargetMode="External"/><Relationship Id="rId564" Type="http://schemas.openxmlformats.org/officeDocument/2006/relationships/hyperlink" Target="http://fooddb.mext.go.jp/nutman/nutman_06.html" TargetMode="External"/><Relationship Id="rId259" Type="http://schemas.openxmlformats.org/officeDocument/2006/relationships/hyperlink" Target="http://fooddb.mext.go.jp/nutman/nutman_06.html" TargetMode="External"/><Relationship Id="rId424" Type="http://schemas.openxmlformats.org/officeDocument/2006/relationships/hyperlink" Target="http://fooddb.mext.go.jp/nutman/nutman_06.html" TargetMode="External"/><Relationship Id="rId466" Type="http://schemas.openxmlformats.org/officeDocument/2006/relationships/hyperlink" Target="http://fooddb.mext.go.jp/nutman/nutman_06.html" TargetMode="External"/><Relationship Id="rId631" Type="http://schemas.openxmlformats.org/officeDocument/2006/relationships/hyperlink" Target="http://fooddb.mext.go.jp/nutman/nutman_06.html" TargetMode="External"/><Relationship Id="rId673" Type="http://schemas.openxmlformats.org/officeDocument/2006/relationships/image" Target="../media/image8.emf"/><Relationship Id="rId23" Type="http://schemas.openxmlformats.org/officeDocument/2006/relationships/hyperlink" Target="http://fooddb.mext.go.jp/nutman/nutman_03.html" TargetMode="External"/><Relationship Id="rId119" Type="http://schemas.openxmlformats.org/officeDocument/2006/relationships/hyperlink" Target="http://fooddb.mext.go.jp/nutman/nutman_05.html" TargetMode="External"/><Relationship Id="rId270" Type="http://schemas.openxmlformats.org/officeDocument/2006/relationships/hyperlink" Target="http://fooddb.mext.go.jp/nutman/nutman_06.html" TargetMode="External"/><Relationship Id="rId326" Type="http://schemas.openxmlformats.org/officeDocument/2006/relationships/hyperlink" Target="http://fooddb.mext.go.jp/nutman/nutman_06.html" TargetMode="External"/><Relationship Id="rId533" Type="http://schemas.openxmlformats.org/officeDocument/2006/relationships/hyperlink" Target="http://fooddb.mext.go.jp/nutman/nutman_06.html" TargetMode="External"/><Relationship Id="rId65" Type="http://schemas.openxmlformats.org/officeDocument/2006/relationships/hyperlink" Target="http://fooddb.mext.go.jp/nutman/nutman_05.html" TargetMode="External"/><Relationship Id="rId130" Type="http://schemas.openxmlformats.org/officeDocument/2006/relationships/hyperlink" Target="http://fooddb.mext.go.jp/nutman/nutman_05.html" TargetMode="External"/><Relationship Id="rId368" Type="http://schemas.openxmlformats.org/officeDocument/2006/relationships/hyperlink" Target="http://fooddb.mext.go.jp/nutman/nutman_06.html" TargetMode="External"/><Relationship Id="rId575" Type="http://schemas.openxmlformats.org/officeDocument/2006/relationships/hyperlink" Target="http://fooddb.mext.go.jp/nutman/nutman_06.html" TargetMode="External"/><Relationship Id="rId172" Type="http://schemas.openxmlformats.org/officeDocument/2006/relationships/hyperlink" Target="http://fooddb.mext.go.jp/nutman/nutman_05.html" TargetMode="External"/><Relationship Id="rId228" Type="http://schemas.openxmlformats.org/officeDocument/2006/relationships/hyperlink" Target="http://fooddb.mext.go.jp/nutman/nutman_08.html" TargetMode="External"/><Relationship Id="rId435" Type="http://schemas.openxmlformats.org/officeDocument/2006/relationships/hyperlink" Target="http://fooddb.mext.go.jp/nutman/nutman_06.html" TargetMode="External"/><Relationship Id="rId477" Type="http://schemas.openxmlformats.org/officeDocument/2006/relationships/hyperlink" Target="http://fooddb.mext.go.jp/nutman/nutman_06.html" TargetMode="External"/><Relationship Id="rId600" Type="http://schemas.openxmlformats.org/officeDocument/2006/relationships/hyperlink" Target="http://fooddb.mext.go.jp/nutman/nutman_06.html" TargetMode="External"/><Relationship Id="rId642" Type="http://schemas.openxmlformats.org/officeDocument/2006/relationships/hyperlink" Target="http://fooddb.mext.go.jp/nutman/nutman_06.html" TargetMode="External"/><Relationship Id="rId281" Type="http://schemas.openxmlformats.org/officeDocument/2006/relationships/hyperlink" Target="http://fooddb.mext.go.jp/nutman/nutman_06.html" TargetMode="External"/><Relationship Id="rId337" Type="http://schemas.openxmlformats.org/officeDocument/2006/relationships/hyperlink" Target="http://fooddb.mext.go.jp/nutman/nutman_06.html" TargetMode="External"/><Relationship Id="rId502" Type="http://schemas.openxmlformats.org/officeDocument/2006/relationships/hyperlink" Target="http://fooddb.mext.go.jp/nutman/nutman_06.html" TargetMode="External"/><Relationship Id="rId34" Type="http://schemas.openxmlformats.org/officeDocument/2006/relationships/hyperlink" Target="http://fooddb.mext.go.jp/nutman/nutman_03.html" TargetMode="External"/><Relationship Id="rId76" Type="http://schemas.openxmlformats.org/officeDocument/2006/relationships/hyperlink" Target="http://fooddb.mext.go.jp/nutman/nutman_05.html" TargetMode="External"/><Relationship Id="rId141" Type="http://schemas.openxmlformats.org/officeDocument/2006/relationships/hyperlink" Target="http://fooddb.mext.go.jp/nutman/nutman_05.html" TargetMode="External"/><Relationship Id="rId379" Type="http://schemas.openxmlformats.org/officeDocument/2006/relationships/hyperlink" Target="http://fooddb.mext.go.jp/nutman/nutman_06.html" TargetMode="External"/><Relationship Id="rId544" Type="http://schemas.openxmlformats.org/officeDocument/2006/relationships/hyperlink" Target="http://fooddb.mext.go.jp/nutman/nutman_06.html" TargetMode="External"/><Relationship Id="rId586" Type="http://schemas.openxmlformats.org/officeDocument/2006/relationships/hyperlink" Target="http://fooddb.mext.go.jp/nutman/nutman_06.html" TargetMode="External"/><Relationship Id="rId7" Type="http://schemas.openxmlformats.org/officeDocument/2006/relationships/hyperlink" Target="http://fooddb.mext.go.jp/nutman/nutman_02.html" TargetMode="External"/><Relationship Id="rId183" Type="http://schemas.openxmlformats.org/officeDocument/2006/relationships/hyperlink" Target="http://fooddb.mext.go.jp/nutman/nutman_05.html" TargetMode="External"/><Relationship Id="rId239" Type="http://schemas.openxmlformats.org/officeDocument/2006/relationships/hyperlink" Target="http://fooddb.mext.go.jp/nutman/nutman_08.html" TargetMode="External"/><Relationship Id="rId390" Type="http://schemas.openxmlformats.org/officeDocument/2006/relationships/hyperlink" Target="http://fooddb.mext.go.jp/nutman/nutman_06.html" TargetMode="External"/><Relationship Id="rId404" Type="http://schemas.openxmlformats.org/officeDocument/2006/relationships/hyperlink" Target="http://fooddb.mext.go.jp/nutman/nutman_06.html" TargetMode="External"/><Relationship Id="rId446" Type="http://schemas.openxmlformats.org/officeDocument/2006/relationships/hyperlink" Target="http://fooddb.mext.go.jp/nutman/nutman_06.html" TargetMode="External"/><Relationship Id="rId611" Type="http://schemas.openxmlformats.org/officeDocument/2006/relationships/hyperlink" Target="http://fooddb.mext.go.jp/nutman/nutman_06.html" TargetMode="External"/><Relationship Id="rId653" Type="http://schemas.openxmlformats.org/officeDocument/2006/relationships/drawing" Target="../drawings/drawing1.xml"/><Relationship Id="rId250" Type="http://schemas.openxmlformats.org/officeDocument/2006/relationships/hyperlink" Target="http://fooddb.mext.go.jp/nutman/nutman_09.html" TargetMode="External"/><Relationship Id="rId292" Type="http://schemas.openxmlformats.org/officeDocument/2006/relationships/hyperlink" Target="http://fooddb.mext.go.jp/nutman/nutman_06.html" TargetMode="External"/><Relationship Id="rId306" Type="http://schemas.openxmlformats.org/officeDocument/2006/relationships/hyperlink" Target="http://fooddb.mext.go.jp/nutman/nutman_06.html" TargetMode="External"/><Relationship Id="rId488" Type="http://schemas.openxmlformats.org/officeDocument/2006/relationships/hyperlink" Target="http://fooddb.mext.go.jp/nutman/nutman_06.html" TargetMode="External"/><Relationship Id="rId45" Type="http://schemas.openxmlformats.org/officeDocument/2006/relationships/hyperlink" Target="http://fooddb.mext.go.jp/nutman/nutman_03.html" TargetMode="External"/><Relationship Id="rId87" Type="http://schemas.openxmlformats.org/officeDocument/2006/relationships/hyperlink" Target="http://fooddb.mext.go.jp/nutman/nutman_05.html" TargetMode="External"/><Relationship Id="rId110" Type="http://schemas.openxmlformats.org/officeDocument/2006/relationships/hyperlink" Target="http://fooddb.mext.go.jp/nutman/nutman_05.html" TargetMode="External"/><Relationship Id="rId348" Type="http://schemas.openxmlformats.org/officeDocument/2006/relationships/hyperlink" Target="http://fooddb.mext.go.jp/nutman/nutman_06.html" TargetMode="External"/><Relationship Id="rId513" Type="http://schemas.openxmlformats.org/officeDocument/2006/relationships/hyperlink" Target="http://fooddb.mext.go.jp/nutman/nutman_06.html" TargetMode="External"/><Relationship Id="rId555" Type="http://schemas.openxmlformats.org/officeDocument/2006/relationships/hyperlink" Target="http://fooddb.mext.go.jp/nutman/nutman_06.html" TargetMode="External"/><Relationship Id="rId597" Type="http://schemas.openxmlformats.org/officeDocument/2006/relationships/hyperlink" Target="http://fooddb.mext.go.jp/nutman/nutman_06.html" TargetMode="External"/><Relationship Id="rId152" Type="http://schemas.openxmlformats.org/officeDocument/2006/relationships/hyperlink" Target="http://fooddb.mext.go.jp/nutman/nutman_05.html" TargetMode="External"/><Relationship Id="rId194" Type="http://schemas.openxmlformats.org/officeDocument/2006/relationships/hyperlink" Target="http://fooddb.mext.go.jp/nutman/nutman_06.html" TargetMode="External"/><Relationship Id="rId208" Type="http://schemas.openxmlformats.org/officeDocument/2006/relationships/hyperlink" Target="http://fooddb.mext.go.jp/nutman/nutman_06.html" TargetMode="External"/><Relationship Id="rId415" Type="http://schemas.openxmlformats.org/officeDocument/2006/relationships/hyperlink" Target="http://fooddb.mext.go.jp/nutman/nutman_06.html" TargetMode="External"/><Relationship Id="rId457" Type="http://schemas.openxmlformats.org/officeDocument/2006/relationships/hyperlink" Target="http://fooddb.mext.go.jp/nutman/nutman_06.html" TargetMode="External"/><Relationship Id="rId622" Type="http://schemas.openxmlformats.org/officeDocument/2006/relationships/hyperlink" Target="http://fooddb.mext.go.jp/nutman/nutman_06.html" TargetMode="External"/><Relationship Id="rId261" Type="http://schemas.openxmlformats.org/officeDocument/2006/relationships/hyperlink" Target="http://fooddb.mext.go.jp/nutman/nutman_06.html" TargetMode="External"/><Relationship Id="rId499" Type="http://schemas.openxmlformats.org/officeDocument/2006/relationships/hyperlink" Target="http://fooddb.mext.go.jp/nutman/nutman_06.html" TargetMode="External"/><Relationship Id="rId664" Type="http://schemas.openxmlformats.org/officeDocument/2006/relationships/image" Target="../media/image4.emf"/><Relationship Id="rId14" Type="http://schemas.openxmlformats.org/officeDocument/2006/relationships/hyperlink" Target="http://fooddb.mext.go.jp/nutman/nutman_03.html" TargetMode="External"/><Relationship Id="rId56" Type="http://schemas.openxmlformats.org/officeDocument/2006/relationships/hyperlink" Target="http://fooddb.mext.go.jp/nutman/nutman_03.html" TargetMode="External"/><Relationship Id="rId317" Type="http://schemas.openxmlformats.org/officeDocument/2006/relationships/hyperlink" Target="http://fooddb.mext.go.jp/nutman/nutman_06.html" TargetMode="External"/><Relationship Id="rId359" Type="http://schemas.openxmlformats.org/officeDocument/2006/relationships/hyperlink" Target="http://fooddb.mext.go.jp/nutman/nutman_06.html" TargetMode="External"/><Relationship Id="rId524" Type="http://schemas.openxmlformats.org/officeDocument/2006/relationships/hyperlink" Target="http://fooddb.mext.go.jp/nutman/nutman_06.html" TargetMode="External"/><Relationship Id="rId566" Type="http://schemas.openxmlformats.org/officeDocument/2006/relationships/hyperlink" Target="http://fooddb.mext.go.jp/nutman/nutman_06.html" TargetMode="External"/><Relationship Id="rId98" Type="http://schemas.openxmlformats.org/officeDocument/2006/relationships/hyperlink" Target="http://fooddb.mext.go.jp/nutman/nutman_05.html" TargetMode="External"/><Relationship Id="rId121" Type="http://schemas.openxmlformats.org/officeDocument/2006/relationships/hyperlink" Target="http://fooddb.mext.go.jp/nutman/nutman_05.html" TargetMode="External"/><Relationship Id="rId163" Type="http://schemas.openxmlformats.org/officeDocument/2006/relationships/hyperlink" Target="http://fooddb.mext.go.jp/nutman/nutman_05.html" TargetMode="External"/><Relationship Id="rId219" Type="http://schemas.openxmlformats.org/officeDocument/2006/relationships/hyperlink" Target="http://fooddb.mext.go.jp/nutman/nutman_07.html" TargetMode="External"/><Relationship Id="rId370" Type="http://schemas.openxmlformats.org/officeDocument/2006/relationships/hyperlink" Target="http://fooddb.mext.go.jp/nutman/nutman_06.html" TargetMode="External"/><Relationship Id="rId426" Type="http://schemas.openxmlformats.org/officeDocument/2006/relationships/hyperlink" Target="http://fooddb.mext.go.jp/nutman/nutman_06.html" TargetMode="External"/><Relationship Id="rId633" Type="http://schemas.openxmlformats.org/officeDocument/2006/relationships/hyperlink" Target="http://fooddb.mext.go.jp/nutman/nutman_06.html" TargetMode="External"/><Relationship Id="rId230" Type="http://schemas.openxmlformats.org/officeDocument/2006/relationships/hyperlink" Target="http://fooddb.mext.go.jp/nutman/nutman_08.html" TargetMode="External"/><Relationship Id="rId468" Type="http://schemas.openxmlformats.org/officeDocument/2006/relationships/hyperlink" Target="http://fooddb.mext.go.jp/nutman/nutman_06.html" TargetMode="External"/><Relationship Id="rId675" Type="http://schemas.openxmlformats.org/officeDocument/2006/relationships/control" Target="../activeX/activeX13.xml"/><Relationship Id="rId25" Type="http://schemas.openxmlformats.org/officeDocument/2006/relationships/hyperlink" Target="http://fooddb.mext.go.jp/nutman/nutman_02.html" TargetMode="External"/><Relationship Id="rId67" Type="http://schemas.openxmlformats.org/officeDocument/2006/relationships/hyperlink" Target="http://fooddb.mext.go.jp/nutman/nutman_05.html" TargetMode="External"/><Relationship Id="rId272" Type="http://schemas.openxmlformats.org/officeDocument/2006/relationships/hyperlink" Target="http://fooddb.mext.go.jp/nutman/nutman_06.html" TargetMode="External"/><Relationship Id="rId328" Type="http://schemas.openxmlformats.org/officeDocument/2006/relationships/hyperlink" Target="http://fooddb.mext.go.jp/nutman/nutman_06.html" TargetMode="External"/><Relationship Id="rId535" Type="http://schemas.openxmlformats.org/officeDocument/2006/relationships/hyperlink" Target="http://fooddb.mext.go.jp/nutman/nutman_06.html" TargetMode="External"/><Relationship Id="rId577" Type="http://schemas.openxmlformats.org/officeDocument/2006/relationships/hyperlink" Target="http://fooddb.mext.go.jp/nutman/nutman_06.html" TargetMode="External"/><Relationship Id="rId132" Type="http://schemas.openxmlformats.org/officeDocument/2006/relationships/hyperlink" Target="http://fooddb.mext.go.jp/nutman/nutman_05.html" TargetMode="External"/><Relationship Id="rId174" Type="http://schemas.openxmlformats.org/officeDocument/2006/relationships/hyperlink" Target="http://fooddb.mext.go.jp/nutman/nutman_05.html" TargetMode="External"/><Relationship Id="rId381" Type="http://schemas.openxmlformats.org/officeDocument/2006/relationships/hyperlink" Target="http://fooddb.mext.go.jp/nutman/nutman_06.html" TargetMode="External"/><Relationship Id="rId602" Type="http://schemas.openxmlformats.org/officeDocument/2006/relationships/hyperlink" Target="http://fooddb.mext.go.jp/nutman/nutman_06.html" TargetMode="External"/><Relationship Id="rId241" Type="http://schemas.openxmlformats.org/officeDocument/2006/relationships/hyperlink" Target="http://fooddb.mext.go.jp/nutman/nutman_08.html" TargetMode="External"/><Relationship Id="rId437" Type="http://schemas.openxmlformats.org/officeDocument/2006/relationships/hyperlink" Target="http://fooddb.mext.go.jp/nutman/nutman_06.html" TargetMode="External"/><Relationship Id="rId479" Type="http://schemas.openxmlformats.org/officeDocument/2006/relationships/hyperlink" Target="http://fooddb.mext.go.jp/nutman/nutman_06.html" TargetMode="External"/><Relationship Id="rId644" Type="http://schemas.openxmlformats.org/officeDocument/2006/relationships/hyperlink" Target="http://fooddb.mext.go.jp/nutman/nutman_06.html" TargetMode="External"/><Relationship Id="rId36" Type="http://schemas.openxmlformats.org/officeDocument/2006/relationships/hyperlink" Target="http://fooddb.mext.go.jp/nutman/nutman_03.html" TargetMode="External"/><Relationship Id="rId283" Type="http://schemas.openxmlformats.org/officeDocument/2006/relationships/hyperlink" Target="http://fooddb.mext.go.jp/nutman/nutman_06.html" TargetMode="External"/><Relationship Id="rId339" Type="http://schemas.openxmlformats.org/officeDocument/2006/relationships/hyperlink" Target="http://fooddb.mext.go.jp/nutman/nutman_06.html" TargetMode="External"/><Relationship Id="rId490" Type="http://schemas.openxmlformats.org/officeDocument/2006/relationships/hyperlink" Target="http://fooddb.mext.go.jp/nutman/nutman_06.html" TargetMode="External"/><Relationship Id="rId504" Type="http://schemas.openxmlformats.org/officeDocument/2006/relationships/hyperlink" Target="http://fooddb.mext.go.jp/nutman/nutman_06.html" TargetMode="External"/><Relationship Id="rId546" Type="http://schemas.openxmlformats.org/officeDocument/2006/relationships/hyperlink" Target="http://fooddb.mext.go.jp/nutman/nutman_06.html" TargetMode="External"/><Relationship Id="rId78" Type="http://schemas.openxmlformats.org/officeDocument/2006/relationships/hyperlink" Target="http://fooddb.mext.go.jp/nutman/nutman_05.html" TargetMode="External"/><Relationship Id="rId101" Type="http://schemas.openxmlformats.org/officeDocument/2006/relationships/hyperlink" Target="http://fooddb.mext.go.jp/nutman/nutman_05.html" TargetMode="External"/><Relationship Id="rId143" Type="http://schemas.openxmlformats.org/officeDocument/2006/relationships/hyperlink" Target="http://fooddb.mext.go.jp/nutman/nutman_05.html" TargetMode="External"/><Relationship Id="rId185" Type="http://schemas.openxmlformats.org/officeDocument/2006/relationships/hyperlink" Target="http://fooddb.mext.go.jp/nutman/nutman_05.html" TargetMode="External"/><Relationship Id="rId350" Type="http://schemas.openxmlformats.org/officeDocument/2006/relationships/hyperlink" Target="http://fooddb.mext.go.jp/nutman/nutman_06.html" TargetMode="External"/><Relationship Id="rId406" Type="http://schemas.openxmlformats.org/officeDocument/2006/relationships/hyperlink" Target="http://fooddb.mext.go.jp/nutman/nutman_06.html" TargetMode="External"/><Relationship Id="rId588" Type="http://schemas.openxmlformats.org/officeDocument/2006/relationships/hyperlink" Target="http://fooddb.mext.go.jp/nutman/nutman_06.html" TargetMode="External"/><Relationship Id="rId9" Type="http://schemas.openxmlformats.org/officeDocument/2006/relationships/hyperlink" Target="http://fooddb.mext.go.jp/nutman/nutman_02.html" TargetMode="External"/><Relationship Id="rId210" Type="http://schemas.openxmlformats.org/officeDocument/2006/relationships/hyperlink" Target="http://fooddb.mext.go.jp/nutman/nutman_06.html" TargetMode="External"/><Relationship Id="rId392" Type="http://schemas.openxmlformats.org/officeDocument/2006/relationships/hyperlink" Target="http://fooddb.mext.go.jp/nutman/nutman_06.html" TargetMode="External"/><Relationship Id="rId448" Type="http://schemas.openxmlformats.org/officeDocument/2006/relationships/hyperlink" Target="http://fooddb.mext.go.jp/nutman/nutman_06.html" TargetMode="External"/><Relationship Id="rId613" Type="http://schemas.openxmlformats.org/officeDocument/2006/relationships/hyperlink" Target="http://fooddb.mext.go.jp/nutman/nutman_06.html" TargetMode="External"/><Relationship Id="rId655" Type="http://schemas.openxmlformats.org/officeDocument/2006/relationships/control" Target="../activeX/activeX1.xml"/><Relationship Id="rId252" Type="http://schemas.openxmlformats.org/officeDocument/2006/relationships/hyperlink" Target="http://fooddb.mext.go.jp/nutman/nutman_10.html" TargetMode="External"/><Relationship Id="rId294" Type="http://schemas.openxmlformats.org/officeDocument/2006/relationships/hyperlink" Target="http://fooddb.mext.go.jp/nutman/nutman_06.html" TargetMode="External"/><Relationship Id="rId308" Type="http://schemas.openxmlformats.org/officeDocument/2006/relationships/hyperlink" Target="http://fooddb.mext.go.jp/nutman/nutman_06.html" TargetMode="External"/><Relationship Id="rId515" Type="http://schemas.openxmlformats.org/officeDocument/2006/relationships/hyperlink" Target="http://fooddb.mext.go.jp/nutman/nutman_06.html" TargetMode="External"/><Relationship Id="rId47" Type="http://schemas.openxmlformats.org/officeDocument/2006/relationships/hyperlink" Target="http://fooddb.mext.go.jp/nutman/nutman_03.html" TargetMode="External"/><Relationship Id="rId89" Type="http://schemas.openxmlformats.org/officeDocument/2006/relationships/hyperlink" Target="http://fooddb.mext.go.jp/nutman/nutman_05.html" TargetMode="External"/><Relationship Id="rId112" Type="http://schemas.openxmlformats.org/officeDocument/2006/relationships/hyperlink" Target="http://fooddb.mext.go.jp/nutman/nutman_05.html" TargetMode="External"/><Relationship Id="rId154" Type="http://schemas.openxmlformats.org/officeDocument/2006/relationships/hyperlink" Target="http://fooddb.mext.go.jp/nutman/nutman_05.html" TargetMode="External"/><Relationship Id="rId361" Type="http://schemas.openxmlformats.org/officeDocument/2006/relationships/hyperlink" Target="http://fooddb.mext.go.jp/nutman/nutman_06.html" TargetMode="External"/><Relationship Id="rId557" Type="http://schemas.openxmlformats.org/officeDocument/2006/relationships/hyperlink" Target="http://fooddb.mext.go.jp/nutman/nutman_06.html" TargetMode="External"/><Relationship Id="rId599" Type="http://schemas.openxmlformats.org/officeDocument/2006/relationships/hyperlink" Target="http://fooddb.mext.go.jp/nutman/nutman_06.html" TargetMode="External"/><Relationship Id="rId196" Type="http://schemas.openxmlformats.org/officeDocument/2006/relationships/hyperlink" Target="http://fooddb.mext.go.jp/nutman/nutman_06.html" TargetMode="External"/><Relationship Id="rId417" Type="http://schemas.openxmlformats.org/officeDocument/2006/relationships/hyperlink" Target="http://fooddb.mext.go.jp/nutman/nutman_06.html" TargetMode="External"/><Relationship Id="rId459" Type="http://schemas.openxmlformats.org/officeDocument/2006/relationships/hyperlink" Target="http://fooddb.mext.go.jp/nutman/nutman_06.html" TargetMode="External"/><Relationship Id="rId624" Type="http://schemas.openxmlformats.org/officeDocument/2006/relationships/hyperlink" Target="http://fooddb.mext.go.jp/nutman/nutman_06.html" TargetMode="External"/><Relationship Id="rId666" Type="http://schemas.openxmlformats.org/officeDocument/2006/relationships/image" Target="../media/image5.emf"/><Relationship Id="rId16" Type="http://schemas.openxmlformats.org/officeDocument/2006/relationships/hyperlink" Target="http://fooddb.mext.go.jp/nutman/nutman_03.html" TargetMode="External"/><Relationship Id="rId221" Type="http://schemas.openxmlformats.org/officeDocument/2006/relationships/hyperlink" Target="http://fooddb.mext.go.jp/nutman/nutman_07.html" TargetMode="External"/><Relationship Id="rId263" Type="http://schemas.openxmlformats.org/officeDocument/2006/relationships/hyperlink" Target="http://fooddb.mext.go.jp/nutman/nutman_06.html" TargetMode="External"/><Relationship Id="rId319" Type="http://schemas.openxmlformats.org/officeDocument/2006/relationships/hyperlink" Target="http://fooddb.mext.go.jp/nutman/nutman_06.html" TargetMode="External"/><Relationship Id="rId470" Type="http://schemas.openxmlformats.org/officeDocument/2006/relationships/hyperlink" Target="http://fooddb.mext.go.jp/nutman/nutman_06.html" TargetMode="External"/><Relationship Id="rId526" Type="http://schemas.openxmlformats.org/officeDocument/2006/relationships/hyperlink" Target="http://fooddb.mext.go.jp/nutman/nutman_06.html" TargetMode="External"/><Relationship Id="rId58" Type="http://schemas.openxmlformats.org/officeDocument/2006/relationships/hyperlink" Target="http://fooddb.mext.go.jp/nutman/nutman_05.html" TargetMode="External"/><Relationship Id="rId123" Type="http://schemas.openxmlformats.org/officeDocument/2006/relationships/hyperlink" Target="http://fooddb.mext.go.jp/nutman/nutman_05.html" TargetMode="External"/><Relationship Id="rId330" Type="http://schemas.openxmlformats.org/officeDocument/2006/relationships/hyperlink" Target="http://fooddb.mext.go.jp/nutman/nutman_06.html" TargetMode="External"/><Relationship Id="rId568" Type="http://schemas.openxmlformats.org/officeDocument/2006/relationships/hyperlink" Target="http://fooddb.mext.go.jp/nutman/nutman_06.html" TargetMode="External"/><Relationship Id="rId165" Type="http://schemas.openxmlformats.org/officeDocument/2006/relationships/hyperlink" Target="http://fooddb.mext.go.jp/nutman/nutman_05.html" TargetMode="External"/><Relationship Id="rId372" Type="http://schemas.openxmlformats.org/officeDocument/2006/relationships/hyperlink" Target="http://fooddb.mext.go.jp/nutman/nutman_06.html" TargetMode="External"/><Relationship Id="rId428" Type="http://schemas.openxmlformats.org/officeDocument/2006/relationships/hyperlink" Target="http://fooddb.mext.go.jp/nutman/nutman_06.html" TargetMode="External"/><Relationship Id="rId635" Type="http://schemas.openxmlformats.org/officeDocument/2006/relationships/hyperlink" Target="http://fooddb.mext.go.jp/nutman/nutman_06.html" TargetMode="External"/><Relationship Id="rId232" Type="http://schemas.openxmlformats.org/officeDocument/2006/relationships/hyperlink" Target="http://fooddb.mext.go.jp/nutman/nutman_08.html" TargetMode="External"/><Relationship Id="rId274" Type="http://schemas.openxmlformats.org/officeDocument/2006/relationships/hyperlink" Target="http://fooddb.mext.go.jp/nutman/nutman_06.html" TargetMode="External"/><Relationship Id="rId481" Type="http://schemas.openxmlformats.org/officeDocument/2006/relationships/hyperlink" Target="http://fooddb.mext.go.jp/nutman/nutman_06.html" TargetMode="External"/><Relationship Id="rId27" Type="http://schemas.openxmlformats.org/officeDocument/2006/relationships/hyperlink" Target="http://fooddb.mext.go.jp/nutman/nutman_02.html" TargetMode="External"/><Relationship Id="rId69" Type="http://schemas.openxmlformats.org/officeDocument/2006/relationships/hyperlink" Target="http://fooddb.mext.go.jp/nutman/nutman_05.html" TargetMode="External"/><Relationship Id="rId134" Type="http://schemas.openxmlformats.org/officeDocument/2006/relationships/hyperlink" Target="http://fooddb.mext.go.jp/nutman/nutman_05.html" TargetMode="External"/><Relationship Id="rId537" Type="http://schemas.openxmlformats.org/officeDocument/2006/relationships/hyperlink" Target="http://fooddb.mext.go.jp/nutman/nutman_06.html" TargetMode="External"/><Relationship Id="rId579" Type="http://schemas.openxmlformats.org/officeDocument/2006/relationships/hyperlink" Target="http://fooddb.mext.go.jp/nutman/nutman_06.html" TargetMode="External"/><Relationship Id="rId80" Type="http://schemas.openxmlformats.org/officeDocument/2006/relationships/hyperlink" Target="http://fooddb.mext.go.jp/nutman/nutman_05.html" TargetMode="External"/><Relationship Id="rId176" Type="http://schemas.openxmlformats.org/officeDocument/2006/relationships/hyperlink" Target="http://fooddb.mext.go.jp/nutman/nutman_05.html" TargetMode="External"/><Relationship Id="rId341" Type="http://schemas.openxmlformats.org/officeDocument/2006/relationships/hyperlink" Target="http://fooddb.mext.go.jp/nutman/nutman_06.html" TargetMode="External"/><Relationship Id="rId383" Type="http://schemas.openxmlformats.org/officeDocument/2006/relationships/hyperlink" Target="http://fooddb.mext.go.jp/nutman/nutman_06.html" TargetMode="External"/><Relationship Id="rId439" Type="http://schemas.openxmlformats.org/officeDocument/2006/relationships/hyperlink" Target="http://fooddb.mext.go.jp/nutman/nutman_06.html" TargetMode="External"/><Relationship Id="rId590" Type="http://schemas.openxmlformats.org/officeDocument/2006/relationships/hyperlink" Target="http://fooddb.mext.go.jp/nutman/nutman_06.html" TargetMode="External"/><Relationship Id="rId604" Type="http://schemas.openxmlformats.org/officeDocument/2006/relationships/hyperlink" Target="http://fooddb.mext.go.jp/nutman/nutman_06.html" TargetMode="External"/><Relationship Id="rId646" Type="http://schemas.openxmlformats.org/officeDocument/2006/relationships/hyperlink" Target="http://fooddb.mext.go.jp/nutman/nutman_06.html" TargetMode="External"/><Relationship Id="rId201" Type="http://schemas.openxmlformats.org/officeDocument/2006/relationships/hyperlink" Target="http://fooddb.mext.go.jp/nutman/nutman_06.html" TargetMode="External"/><Relationship Id="rId243" Type="http://schemas.openxmlformats.org/officeDocument/2006/relationships/hyperlink" Target="http://fooddb.mext.go.jp/nutman/nutman_08.html" TargetMode="External"/><Relationship Id="rId285" Type="http://schemas.openxmlformats.org/officeDocument/2006/relationships/hyperlink" Target="http://fooddb.mext.go.jp/nutman/nutman_06.html" TargetMode="External"/><Relationship Id="rId450" Type="http://schemas.openxmlformats.org/officeDocument/2006/relationships/hyperlink" Target="http://fooddb.mext.go.jp/nutman/nutman_06.html" TargetMode="External"/><Relationship Id="rId506" Type="http://schemas.openxmlformats.org/officeDocument/2006/relationships/hyperlink" Target="http://fooddb.mext.go.jp/nutman/nutman_06.html" TargetMode="External"/><Relationship Id="rId38" Type="http://schemas.openxmlformats.org/officeDocument/2006/relationships/hyperlink" Target="http://fooddb.mext.go.jp/nutman/nutman_03.html" TargetMode="External"/><Relationship Id="rId103" Type="http://schemas.openxmlformats.org/officeDocument/2006/relationships/hyperlink" Target="http://fooddb.mext.go.jp/nutman/nutman_05.html" TargetMode="External"/><Relationship Id="rId310" Type="http://schemas.openxmlformats.org/officeDocument/2006/relationships/hyperlink" Target="http://fooddb.mext.go.jp/nutman/nutman_06.html" TargetMode="External"/><Relationship Id="rId492" Type="http://schemas.openxmlformats.org/officeDocument/2006/relationships/hyperlink" Target="http://fooddb.mext.go.jp/nutman/nutman_06.html" TargetMode="External"/><Relationship Id="rId548" Type="http://schemas.openxmlformats.org/officeDocument/2006/relationships/hyperlink" Target="http://fooddb.mext.go.jp/nutman/nutman_06.html" TargetMode="External"/><Relationship Id="rId91" Type="http://schemas.openxmlformats.org/officeDocument/2006/relationships/hyperlink" Target="http://fooddb.mext.go.jp/nutman/nutman_05.html" TargetMode="External"/><Relationship Id="rId145" Type="http://schemas.openxmlformats.org/officeDocument/2006/relationships/hyperlink" Target="http://fooddb.mext.go.jp/nutman/nutman_05.html" TargetMode="External"/><Relationship Id="rId187" Type="http://schemas.openxmlformats.org/officeDocument/2006/relationships/hyperlink" Target="http://fooddb.mext.go.jp/nutman/nutman_05.html" TargetMode="External"/><Relationship Id="rId352" Type="http://schemas.openxmlformats.org/officeDocument/2006/relationships/hyperlink" Target="http://fooddb.mext.go.jp/nutman/nutman_06.html" TargetMode="External"/><Relationship Id="rId394" Type="http://schemas.openxmlformats.org/officeDocument/2006/relationships/hyperlink" Target="http://fooddb.mext.go.jp/nutman/nutman_06.html" TargetMode="External"/><Relationship Id="rId408" Type="http://schemas.openxmlformats.org/officeDocument/2006/relationships/hyperlink" Target="http://fooddb.mext.go.jp/nutman/nutman_06.html" TargetMode="External"/><Relationship Id="rId615" Type="http://schemas.openxmlformats.org/officeDocument/2006/relationships/hyperlink" Target="http://fooddb.mext.go.jp/nutman/nutman_06.html" TargetMode="External"/><Relationship Id="rId212" Type="http://schemas.openxmlformats.org/officeDocument/2006/relationships/hyperlink" Target="http://fooddb.mext.go.jp/nutman/nutman_06.html" TargetMode="External"/><Relationship Id="rId254" Type="http://schemas.openxmlformats.org/officeDocument/2006/relationships/hyperlink" Target="http://fooddb.mext.go.jp/nutman/nutman_10.html" TargetMode="External"/><Relationship Id="rId657" Type="http://schemas.openxmlformats.org/officeDocument/2006/relationships/control" Target="../activeX/activeX2.xml"/><Relationship Id="rId49" Type="http://schemas.openxmlformats.org/officeDocument/2006/relationships/hyperlink" Target="http://fooddb.mext.go.jp/nutman/nutman_03.html" TargetMode="External"/><Relationship Id="rId114" Type="http://schemas.openxmlformats.org/officeDocument/2006/relationships/hyperlink" Target="http://fooddb.mext.go.jp/nutman/nutman_05.html" TargetMode="External"/><Relationship Id="rId296" Type="http://schemas.openxmlformats.org/officeDocument/2006/relationships/hyperlink" Target="http://fooddb.mext.go.jp/nutman/nutman_06.html" TargetMode="External"/><Relationship Id="rId461" Type="http://schemas.openxmlformats.org/officeDocument/2006/relationships/hyperlink" Target="http://fooddb.mext.go.jp/nutman/nutman_06.html" TargetMode="External"/><Relationship Id="rId517" Type="http://schemas.openxmlformats.org/officeDocument/2006/relationships/hyperlink" Target="http://fooddb.mext.go.jp/nutman/nutman_06.html" TargetMode="External"/><Relationship Id="rId559" Type="http://schemas.openxmlformats.org/officeDocument/2006/relationships/hyperlink" Target="http://fooddb.mext.go.jp/nutman/nutman_06.html" TargetMode="External"/><Relationship Id="rId60" Type="http://schemas.openxmlformats.org/officeDocument/2006/relationships/hyperlink" Target="http://fooddb.mext.go.jp/nutman/nutman_05.html" TargetMode="External"/><Relationship Id="rId156" Type="http://schemas.openxmlformats.org/officeDocument/2006/relationships/hyperlink" Target="http://fooddb.mext.go.jp/nutman/nutman_05.html" TargetMode="External"/><Relationship Id="rId198" Type="http://schemas.openxmlformats.org/officeDocument/2006/relationships/hyperlink" Target="http://fooddb.mext.go.jp/nutman/nutman_06.html" TargetMode="External"/><Relationship Id="rId321" Type="http://schemas.openxmlformats.org/officeDocument/2006/relationships/hyperlink" Target="http://fooddb.mext.go.jp/nutman/nutman_06.html" TargetMode="External"/><Relationship Id="rId363" Type="http://schemas.openxmlformats.org/officeDocument/2006/relationships/hyperlink" Target="http://fooddb.mext.go.jp/nutman/nutman_06.html" TargetMode="External"/><Relationship Id="rId419" Type="http://schemas.openxmlformats.org/officeDocument/2006/relationships/hyperlink" Target="http://fooddb.mext.go.jp/nutman/nutman_06.html" TargetMode="External"/><Relationship Id="rId570" Type="http://schemas.openxmlformats.org/officeDocument/2006/relationships/hyperlink" Target="http://fooddb.mext.go.jp/nutman/nutman_06.html" TargetMode="External"/><Relationship Id="rId626" Type="http://schemas.openxmlformats.org/officeDocument/2006/relationships/hyperlink" Target="http://fooddb.mext.go.jp/nutman/nutman_06.html" TargetMode="External"/><Relationship Id="rId223" Type="http://schemas.openxmlformats.org/officeDocument/2006/relationships/hyperlink" Target="http://fooddb.mext.go.jp/nutman/nutman_07.html" TargetMode="External"/><Relationship Id="rId430" Type="http://schemas.openxmlformats.org/officeDocument/2006/relationships/hyperlink" Target="http://fooddb.mext.go.jp/nutman/nutman_06.html" TargetMode="External"/><Relationship Id="rId668" Type="http://schemas.openxmlformats.org/officeDocument/2006/relationships/image" Target="../media/image6.emf"/><Relationship Id="rId18" Type="http://schemas.openxmlformats.org/officeDocument/2006/relationships/hyperlink" Target="http://fooddb.mext.go.jp/nutman/nutman_03.html" TargetMode="External"/><Relationship Id="rId265" Type="http://schemas.openxmlformats.org/officeDocument/2006/relationships/hyperlink" Target="http://fooddb.mext.go.jp/nutman/nutman_06.html" TargetMode="External"/><Relationship Id="rId472" Type="http://schemas.openxmlformats.org/officeDocument/2006/relationships/hyperlink" Target="http://fooddb.mext.go.jp/nutman/nutman_06.html" TargetMode="External"/><Relationship Id="rId528" Type="http://schemas.openxmlformats.org/officeDocument/2006/relationships/hyperlink" Target="http://fooddb.mext.go.jp/nutman/nutman_06.html" TargetMode="External"/><Relationship Id="rId50" Type="http://schemas.openxmlformats.org/officeDocument/2006/relationships/hyperlink" Target="http://fooddb.mext.go.jp/nutman/nutman_03.html" TargetMode="External"/><Relationship Id="rId104" Type="http://schemas.openxmlformats.org/officeDocument/2006/relationships/hyperlink" Target="http://fooddb.mext.go.jp/nutman/nutman_05.html" TargetMode="External"/><Relationship Id="rId125" Type="http://schemas.openxmlformats.org/officeDocument/2006/relationships/hyperlink" Target="http://fooddb.mext.go.jp/nutman/nutman_05.html" TargetMode="External"/><Relationship Id="rId146" Type="http://schemas.openxmlformats.org/officeDocument/2006/relationships/hyperlink" Target="http://fooddb.mext.go.jp/nutman/nutman_05.html" TargetMode="External"/><Relationship Id="rId167" Type="http://schemas.openxmlformats.org/officeDocument/2006/relationships/hyperlink" Target="http://fooddb.mext.go.jp/nutman/nutman_05.html" TargetMode="External"/><Relationship Id="rId188" Type="http://schemas.openxmlformats.org/officeDocument/2006/relationships/hyperlink" Target="http://fooddb.mext.go.jp/nutman/nutman_05.html" TargetMode="External"/><Relationship Id="rId311" Type="http://schemas.openxmlformats.org/officeDocument/2006/relationships/hyperlink" Target="http://fooddb.mext.go.jp/nutman/nutman_06.html" TargetMode="External"/><Relationship Id="rId332" Type="http://schemas.openxmlformats.org/officeDocument/2006/relationships/hyperlink" Target="http://fooddb.mext.go.jp/nutman/nutman_06.html" TargetMode="External"/><Relationship Id="rId353" Type="http://schemas.openxmlformats.org/officeDocument/2006/relationships/hyperlink" Target="http://fooddb.mext.go.jp/nutman/nutman_06.html" TargetMode="External"/><Relationship Id="rId374" Type="http://schemas.openxmlformats.org/officeDocument/2006/relationships/hyperlink" Target="http://fooddb.mext.go.jp/nutman/nutman_06.html" TargetMode="External"/><Relationship Id="rId395" Type="http://schemas.openxmlformats.org/officeDocument/2006/relationships/hyperlink" Target="http://fooddb.mext.go.jp/nutman/nutman_06.html" TargetMode="External"/><Relationship Id="rId409" Type="http://schemas.openxmlformats.org/officeDocument/2006/relationships/hyperlink" Target="http://fooddb.mext.go.jp/nutman/nutman_06.html" TargetMode="External"/><Relationship Id="rId560" Type="http://schemas.openxmlformats.org/officeDocument/2006/relationships/hyperlink" Target="http://fooddb.mext.go.jp/nutman/nutman_06.html" TargetMode="External"/><Relationship Id="rId581" Type="http://schemas.openxmlformats.org/officeDocument/2006/relationships/hyperlink" Target="http://fooddb.mext.go.jp/nutman/nutman_06.html" TargetMode="External"/><Relationship Id="rId71" Type="http://schemas.openxmlformats.org/officeDocument/2006/relationships/hyperlink" Target="http://fooddb.mext.go.jp/nutman/nutman_05.html" TargetMode="External"/><Relationship Id="rId92" Type="http://schemas.openxmlformats.org/officeDocument/2006/relationships/hyperlink" Target="http://fooddb.mext.go.jp/nutman/nutman_05.html" TargetMode="External"/><Relationship Id="rId213" Type="http://schemas.openxmlformats.org/officeDocument/2006/relationships/hyperlink" Target="http://fooddb.mext.go.jp/nutman/nutman_06.html" TargetMode="External"/><Relationship Id="rId234" Type="http://schemas.openxmlformats.org/officeDocument/2006/relationships/hyperlink" Target="http://fooddb.mext.go.jp/nutman/nutman_08.html" TargetMode="External"/><Relationship Id="rId420" Type="http://schemas.openxmlformats.org/officeDocument/2006/relationships/hyperlink" Target="http://fooddb.mext.go.jp/nutman/nutman_06.html" TargetMode="External"/><Relationship Id="rId616" Type="http://schemas.openxmlformats.org/officeDocument/2006/relationships/hyperlink" Target="http://fooddb.mext.go.jp/nutman/nutman_06.html" TargetMode="External"/><Relationship Id="rId637" Type="http://schemas.openxmlformats.org/officeDocument/2006/relationships/hyperlink" Target="http://fooddb.mext.go.jp/nutman/nutman_06.html" TargetMode="External"/><Relationship Id="rId658" Type="http://schemas.openxmlformats.org/officeDocument/2006/relationships/image" Target="../media/image2.emf"/><Relationship Id="rId2" Type="http://schemas.openxmlformats.org/officeDocument/2006/relationships/hyperlink" Target="http://fooddb.mext.go.jp/nutman/nutman_01.html" TargetMode="External"/><Relationship Id="rId29" Type="http://schemas.openxmlformats.org/officeDocument/2006/relationships/hyperlink" Target="http://fooddb.mext.go.jp/nutman/nutman_02.html" TargetMode="External"/><Relationship Id="rId255" Type="http://schemas.openxmlformats.org/officeDocument/2006/relationships/hyperlink" Target="http://fooddb.mext.go.jp/nutman/nutman_10.html" TargetMode="External"/><Relationship Id="rId276" Type="http://schemas.openxmlformats.org/officeDocument/2006/relationships/hyperlink" Target="http://fooddb.mext.go.jp/nutman/nutman_06.html" TargetMode="External"/><Relationship Id="rId297" Type="http://schemas.openxmlformats.org/officeDocument/2006/relationships/hyperlink" Target="http://fooddb.mext.go.jp/nutman/nutman_06.html" TargetMode="External"/><Relationship Id="rId441" Type="http://schemas.openxmlformats.org/officeDocument/2006/relationships/hyperlink" Target="http://fooddb.mext.go.jp/nutman/nutman_06.html" TargetMode="External"/><Relationship Id="rId462" Type="http://schemas.openxmlformats.org/officeDocument/2006/relationships/hyperlink" Target="http://fooddb.mext.go.jp/nutman/nutman_06.html" TargetMode="External"/><Relationship Id="rId483" Type="http://schemas.openxmlformats.org/officeDocument/2006/relationships/hyperlink" Target="http://fooddb.mext.go.jp/nutman/nutman_06.html" TargetMode="External"/><Relationship Id="rId518" Type="http://schemas.openxmlformats.org/officeDocument/2006/relationships/hyperlink" Target="http://fooddb.mext.go.jp/nutman/nutman_06.html" TargetMode="External"/><Relationship Id="rId539" Type="http://schemas.openxmlformats.org/officeDocument/2006/relationships/hyperlink" Target="http://fooddb.mext.go.jp/nutman/nutman_06.html" TargetMode="External"/><Relationship Id="rId40" Type="http://schemas.openxmlformats.org/officeDocument/2006/relationships/hyperlink" Target="http://fooddb.mext.go.jp/nutman/nutman_03.html" TargetMode="External"/><Relationship Id="rId115" Type="http://schemas.openxmlformats.org/officeDocument/2006/relationships/hyperlink" Target="http://fooddb.mext.go.jp/nutman/nutman_05.html" TargetMode="External"/><Relationship Id="rId136" Type="http://schemas.openxmlformats.org/officeDocument/2006/relationships/hyperlink" Target="http://fooddb.mext.go.jp/nutman/nutman_05.html" TargetMode="External"/><Relationship Id="rId157" Type="http://schemas.openxmlformats.org/officeDocument/2006/relationships/hyperlink" Target="http://fooddb.mext.go.jp/nutman/nutman_05.html" TargetMode="External"/><Relationship Id="rId178" Type="http://schemas.openxmlformats.org/officeDocument/2006/relationships/hyperlink" Target="http://fooddb.mext.go.jp/nutman/nutman_05.html" TargetMode="External"/><Relationship Id="rId301" Type="http://schemas.openxmlformats.org/officeDocument/2006/relationships/hyperlink" Target="http://fooddb.mext.go.jp/nutman/nutman_06.html" TargetMode="External"/><Relationship Id="rId322" Type="http://schemas.openxmlformats.org/officeDocument/2006/relationships/hyperlink" Target="http://fooddb.mext.go.jp/nutman/nutman_06.html" TargetMode="External"/><Relationship Id="rId343" Type="http://schemas.openxmlformats.org/officeDocument/2006/relationships/hyperlink" Target="http://fooddb.mext.go.jp/nutman/nutman_06.html" TargetMode="External"/><Relationship Id="rId364" Type="http://schemas.openxmlformats.org/officeDocument/2006/relationships/hyperlink" Target="http://fooddb.mext.go.jp/nutman/nutman_06.html" TargetMode="External"/><Relationship Id="rId550" Type="http://schemas.openxmlformats.org/officeDocument/2006/relationships/hyperlink" Target="http://fooddb.mext.go.jp/nutman/nutman_06.html" TargetMode="External"/><Relationship Id="rId61" Type="http://schemas.openxmlformats.org/officeDocument/2006/relationships/hyperlink" Target="http://fooddb.mext.go.jp/nutman/nutman_05.html" TargetMode="External"/><Relationship Id="rId82" Type="http://schemas.openxmlformats.org/officeDocument/2006/relationships/hyperlink" Target="http://fooddb.mext.go.jp/nutman/nutman_05.html" TargetMode="External"/><Relationship Id="rId199" Type="http://schemas.openxmlformats.org/officeDocument/2006/relationships/hyperlink" Target="http://fooddb.mext.go.jp/nutman/nutman_06.html" TargetMode="External"/><Relationship Id="rId203" Type="http://schemas.openxmlformats.org/officeDocument/2006/relationships/hyperlink" Target="http://fooddb.mext.go.jp/nutman/nutman_06.html" TargetMode="External"/><Relationship Id="rId385" Type="http://schemas.openxmlformats.org/officeDocument/2006/relationships/hyperlink" Target="http://fooddb.mext.go.jp/nutman/nutman_06.html" TargetMode="External"/><Relationship Id="rId571" Type="http://schemas.openxmlformats.org/officeDocument/2006/relationships/hyperlink" Target="http://fooddb.mext.go.jp/nutman/nutman_06.html" TargetMode="External"/><Relationship Id="rId592" Type="http://schemas.openxmlformats.org/officeDocument/2006/relationships/hyperlink" Target="http://fooddb.mext.go.jp/nutman/nutman_06.html" TargetMode="External"/><Relationship Id="rId606" Type="http://schemas.openxmlformats.org/officeDocument/2006/relationships/hyperlink" Target="http://fooddb.mext.go.jp/nutman/nutman_06.html" TargetMode="External"/><Relationship Id="rId627" Type="http://schemas.openxmlformats.org/officeDocument/2006/relationships/hyperlink" Target="http://fooddb.mext.go.jp/nutman/nutman_06.html" TargetMode="External"/><Relationship Id="rId648" Type="http://schemas.openxmlformats.org/officeDocument/2006/relationships/hyperlink" Target="http://fooddb.mext.go.jp/nutman/nutman_06.html" TargetMode="External"/><Relationship Id="rId669" Type="http://schemas.openxmlformats.org/officeDocument/2006/relationships/control" Target="../activeX/activeX9.xml"/><Relationship Id="rId19" Type="http://schemas.openxmlformats.org/officeDocument/2006/relationships/hyperlink" Target="http://fooddb.mext.go.jp/nutman/nutman_03.html" TargetMode="External"/><Relationship Id="rId224" Type="http://schemas.openxmlformats.org/officeDocument/2006/relationships/hyperlink" Target="http://fooddb.mext.go.jp/nutman/nutman_07.html" TargetMode="External"/><Relationship Id="rId245" Type="http://schemas.openxmlformats.org/officeDocument/2006/relationships/hyperlink" Target="http://fooddb.mext.go.jp/nutman/nutman_08.html" TargetMode="External"/><Relationship Id="rId266" Type="http://schemas.openxmlformats.org/officeDocument/2006/relationships/hyperlink" Target="http://fooddb.mext.go.jp/nutman/nutman_06.html" TargetMode="External"/><Relationship Id="rId287" Type="http://schemas.openxmlformats.org/officeDocument/2006/relationships/hyperlink" Target="http://fooddb.mext.go.jp/nutman/nutman_06.html" TargetMode="External"/><Relationship Id="rId410" Type="http://schemas.openxmlformats.org/officeDocument/2006/relationships/hyperlink" Target="http://fooddb.mext.go.jp/nutman/nutman_06.html" TargetMode="External"/><Relationship Id="rId431" Type="http://schemas.openxmlformats.org/officeDocument/2006/relationships/hyperlink" Target="http://fooddb.mext.go.jp/nutman/nutman_06.html" TargetMode="External"/><Relationship Id="rId452" Type="http://schemas.openxmlformats.org/officeDocument/2006/relationships/hyperlink" Target="http://fooddb.mext.go.jp/nutman/nutman_06.html" TargetMode="External"/><Relationship Id="rId473" Type="http://schemas.openxmlformats.org/officeDocument/2006/relationships/hyperlink" Target="http://fooddb.mext.go.jp/nutman/nutman_06.html" TargetMode="External"/><Relationship Id="rId494" Type="http://schemas.openxmlformats.org/officeDocument/2006/relationships/hyperlink" Target="http://fooddb.mext.go.jp/nutman/nutman_06.html" TargetMode="External"/><Relationship Id="rId508" Type="http://schemas.openxmlformats.org/officeDocument/2006/relationships/hyperlink" Target="http://fooddb.mext.go.jp/nutman/nutman_06.html" TargetMode="External"/><Relationship Id="rId529" Type="http://schemas.openxmlformats.org/officeDocument/2006/relationships/hyperlink" Target="http://fooddb.mext.go.jp/nutman/nutman_06.html" TargetMode="External"/><Relationship Id="rId30" Type="http://schemas.openxmlformats.org/officeDocument/2006/relationships/hyperlink" Target="http://fooddb.mext.go.jp/nutman/nutman_03.html" TargetMode="External"/><Relationship Id="rId105" Type="http://schemas.openxmlformats.org/officeDocument/2006/relationships/hyperlink" Target="http://fooddb.mext.go.jp/nutman/nutman_05.html" TargetMode="External"/><Relationship Id="rId126" Type="http://schemas.openxmlformats.org/officeDocument/2006/relationships/hyperlink" Target="http://fooddb.mext.go.jp/nutman/nutman_05.html" TargetMode="External"/><Relationship Id="rId147" Type="http://schemas.openxmlformats.org/officeDocument/2006/relationships/hyperlink" Target="http://fooddb.mext.go.jp/nutman/nutman_05.html" TargetMode="External"/><Relationship Id="rId168" Type="http://schemas.openxmlformats.org/officeDocument/2006/relationships/hyperlink" Target="http://fooddb.mext.go.jp/nutman/nutman_05.html" TargetMode="External"/><Relationship Id="rId312" Type="http://schemas.openxmlformats.org/officeDocument/2006/relationships/hyperlink" Target="http://fooddb.mext.go.jp/nutman/nutman_06.html" TargetMode="External"/><Relationship Id="rId333" Type="http://schemas.openxmlformats.org/officeDocument/2006/relationships/hyperlink" Target="http://fooddb.mext.go.jp/nutman/nutman_06.html" TargetMode="External"/><Relationship Id="rId354" Type="http://schemas.openxmlformats.org/officeDocument/2006/relationships/hyperlink" Target="http://fooddb.mext.go.jp/nutman/nutman_06.html" TargetMode="External"/><Relationship Id="rId540" Type="http://schemas.openxmlformats.org/officeDocument/2006/relationships/hyperlink" Target="http://fooddb.mext.go.jp/nutman/nutman_06.html" TargetMode="External"/><Relationship Id="rId51" Type="http://schemas.openxmlformats.org/officeDocument/2006/relationships/hyperlink" Target="http://fooddb.mext.go.jp/nutman/nutman_03.html" TargetMode="External"/><Relationship Id="rId72" Type="http://schemas.openxmlformats.org/officeDocument/2006/relationships/hyperlink" Target="http://fooddb.mext.go.jp/nutman/nutman_05.html" TargetMode="External"/><Relationship Id="rId93" Type="http://schemas.openxmlformats.org/officeDocument/2006/relationships/hyperlink" Target="http://fooddb.mext.go.jp/nutman/nutman_05.html" TargetMode="External"/><Relationship Id="rId189" Type="http://schemas.openxmlformats.org/officeDocument/2006/relationships/hyperlink" Target="http://fooddb.mext.go.jp/nutman/nutman_05.html" TargetMode="External"/><Relationship Id="rId375" Type="http://schemas.openxmlformats.org/officeDocument/2006/relationships/hyperlink" Target="http://fooddb.mext.go.jp/nutman/nutman_06.html" TargetMode="External"/><Relationship Id="rId396" Type="http://schemas.openxmlformats.org/officeDocument/2006/relationships/hyperlink" Target="http://fooddb.mext.go.jp/nutman/nutman_06.html" TargetMode="External"/><Relationship Id="rId561" Type="http://schemas.openxmlformats.org/officeDocument/2006/relationships/hyperlink" Target="http://fooddb.mext.go.jp/nutman/nutman_06.html" TargetMode="External"/><Relationship Id="rId582" Type="http://schemas.openxmlformats.org/officeDocument/2006/relationships/hyperlink" Target="http://fooddb.mext.go.jp/nutman/nutman_06.html" TargetMode="External"/><Relationship Id="rId617" Type="http://schemas.openxmlformats.org/officeDocument/2006/relationships/hyperlink" Target="http://fooddb.mext.go.jp/nutman/nutman_06.html" TargetMode="External"/><Relationship Id="rId638" Type="http://schemas.openxmlformats.org/officeDocument/2006/relationships/hyperlink" Target="http://fooddb.mext.go.jp/nutman/nutman_06.html" TargetMode="External"/><Relationship Id="rId659" Type="http://schemas.openxmlformats.org/officeDocument/2006/relationships/control" Target="../activeX/activeX3.xml"/><Relationship Id="rId3" Type="http://schemas.openxmlformats.org/officeDocument/2006/relationships/hyperlink" Target="http://fooddb.mext.go.jp/nutman/nutman_01.html" TargetMode="External"/><Relationship Id="rId214" Type="http://schemas.openxmlformats.org/officeDocument/2006/relationships/hyperlink" Target="http://fooddb.mext.go.jp/nutman/nutman_06.html" TargetMode="External"/><Relationship Id="rId235" Type="http://schemas.openxmlformats.org/officeDocument/2006/relationships/hyperlink" Target="http://fooddb.mext.go.jp/nutman/nutman_08.html" TargetMode="External"/><Relationship Id="rId256" Type="http://schemas.openxmlformats.org/officeDocument/2006/relationships/hyperlink" Target="http://fooddb.mext.go.jp/nutman/nutman_06.html" TargetMode="External"/><Relationship Id="rId277" Type="http://schemas.openxmlformats.org/officeDocument/2006/relationships/hyperlink" Target="http://fooddb.mext.go.jp/nutman/nutman_06.html" TargetMode="External"/><Relationship Id="rId298" Type="http://schemas.openxmlformats.org/officeDocument/2006/relationships/hyperlink" Target="http://fooddb.mext.go.jp/nutman/nutman_06.html" TargetMode="External"/><Relationship Id="rId400" Type="http://schemas.openxmlformats.org/officeDocument/2006/relationships/hyperlink" Target="http://fooddb.mext.go.jp/nutman/nutman_06.html" TargetMode="External"/><Relationship Id="rId421" Type="http://schemas.openxmlformats.org/officeDocument/2006/relationships/hyperlink" Target="http://fooddb.mext.go.jp/nutman/nutman_06.html" TargetMode="External"/><Relationship Id="rId442" Type="http://schemas.openxmlformats.org/officeDocument/2006/relationships/hyperlink" Target="http://fooddb.mext.go.jp/nutman/nutman_06.html" TargetMode="External"/><Relationship Id="rId463" Type="http://schemas.openxmlformats.org/officeDocument/2006/relationships/hyperlink" Target="http://fooddb.mext.go.jp/nutman/nutman_06.html" TargetMode="External"/><Relationship Id="rId484" Type="http://schemas.openxmlformats.org/officeDocument/2006/relationships/hyperlink" Target="http://fooddb.mext.go.jp/nutman/nutman_06.html" TargetMode="External"/><Relationship Id="rId519" Type="http://schemas.openxmlformats.org/officeDocument/2006/relationships/hyperlink" Target="http://fooddb.mext.go.jp/nutman/nutman_06.html" TargetMode="External"/><Relationship Id="rId670" Type="http://schemas.openxmlformats.org/officeDocument/2006/relationships/control" Target="../activeX/activeX10.xml"/><Relationship Id="rId116" Type="http://schemas.openxmlformats.org/officeDocument/2006/relationships/hyperlink" Target="http://fooddb.mext.go.jp/nutman/nutman_05.html" TargetMode="External"/><Relationship Id="rId137" Type="http://schemas.openxmlformats.org/officeDocument/2006/relationships/hyperlink" Target="http://fooddb.mext.go.jp/nutman/nutman_05.html" TargetMode="External"/><Relationship Id="rId158" Type="http://schemas.openxmlformats.org/officeDocument/2006/relationships/hyperlink" Target="http://fooddb.mext.go.jp/nutman/nutman_05.html" TargetMode="External"/><Relationship Id="rId302" Type="http://schemas.openxmlformats.org/officeDocument/2006/relationships/hyperlink" Target="http://fooddb.mext.go.jp/nutman/nutman_06.html" TargetMode="External"/><Relationship Id="rId323" Type="http://schemas.openxmlformats.org/officeDocument/2006/relationships/hyperlink" Target="http://fooddb.mext.go.jp/nutman/nutman_06.html" TargetMode="External"/><Relationship Id="rId344" Type="http://schemas.openxmlformats.org/officeDocument/2006/relationships/hyperlink" Target="http://fooddb.mext.go.jp/nutman/nutman_06.html" TargetMode="External"/><Relationship Id="rId530" Type="http://schemas.openxmlformats.org/officeDocument/2006/relationships/hyperlink" Target="http://fooddb.mext.go.jp/nutman/nutman_06.html" TargetMode="External"/><Relationship Id="rId20" Type="http://schemas.openxmlformats.org/officeDocument/2006/relationships/hyperlink" Target="http://fooddb.mext.go.jp/nutman/nutman_03.html" TargetMode="External"/><Relationship Id="rId41" Type="http://schemas.openxmlformats.org/officeDocument/2006/relationships/hyperlink" Target="http://fooddb.mext.go.jp/nutman/nutman_03.html" TargetMode="External"/><Relationship Id="rId62" Type="http://schemas.openxmlformats.org/officeDocument/2006/relationships/hyperlink" Target="http://fooddb.mext.go.jp/nutman/nutman_05.html" TargetMode="External"/><Relationship Id="rId83" Type="http://schemas.openxmlformats.org/officeDocument/2006/relationships/hyperlink" Target="http://fooddb.mext.go.jp/nutman/nutman_05.html" TargetMode="External"/><Relationship Id="rId179" Type="http://schemas.openxmlformats.org/officeDocument/2006/relationships/hyperlink" Target="http://fooddb.mext.go.jp/nutman/nutman_05.html" TargetMode="External"/><Relationship Id="rId365" Type="http://schemas.openxmlformats.org/officeDocument/2006/relationships/hyperlink" Target="http://fooddb.mext.go.jp/nutman/nutman_06.html" TargetMode="External"/><Relationship Id="rId386" Type="http://schemas.openxmlformats.org/officeDocument/2006/relationships/hyperlink" Target="http://fooddb.mext.go.jp/nutman/nutman_06.html" TargetMode="External"/><Relationship Id="rId551" Type="http://schemas.openxmlformats.org/officeDocument/2006/relationships/hyperlink" Target="http://fooddb.mext.go.jp/nutman/nutman_06.html" TargetMode="External"/><Relationship Id="rId572" Type="http://schemas.openxmlformats.org/officeDocument/2006/relationships/hyperlink" Target="http://fooddb.mext.go.jp/nutman/nutman_06.html" TargetMode="External"/><Relationship Id="rId593" Type="http://schemas.openxmlformats.org/officeDocument/2006/relationships/hyperlink" Target="http://fooddb.mext.go.jp/nutman/nutman_06.html" TargetMode="External"/><Relationship Id="rId607" Type="http://schemas.openxmlformats.org/officeDocument/2006/relationships/hyperlink" Target="http://fooddb.mext.go.jp/nutman/nutman_06.html" TargetMode="External"/><Relationship Id="rId628" Type="http://schemas.openxmlformats.org/officeDocument/2006/relationships/hyperlink" Target="http://fooddb.mext.go.jp/nutman/nutman_06.html" TargetMode="External"/><Relationship Id="rId649" Type="http://schemas.openxmlformats.org/officeDocument/2006/relationships/hyperlink" Target="http://fooddb.mext.go.jp/nutman/nutman_06.html" TargetMode="External"/><Relationship Id="rId190" Type="http://schemas.openxmlformats.org/officeDocument/2006/relationships/hyperlink" Target="http://fooddb.mext.go.jp/nutman/nutman_05.html" TargetMode="External"/><Relationship Id="rId204" Type="http://schemas.openxmlformats.org/officeDocument/2006/relationships/hyperlink" Target="http://fooddb.mext.go.jp/nutman/nutman_06.html" TargetMode="External"/><Relationship Id="rId225" Type="http://schemas.openxmlformats.org/officeDocument/2006/relationships/hyperlink" Target="http://fooddb.mext.go.jp/nutman/nutman_07.html" TargetMode="External"/><Relationship Id="rId246" Type="http://schemas.openxmlformats.org/officeDocument/2006/relationships/hyperlink" Target="http://fooddb.mext.go.jp/nutman/nutman_09.html" TargetMode="External"/><Relationship Id="rId267" Type="http://schemas.openxmlformats.org/officeDocument/2006/relationships/hyperlink" Target="http://fooddb.mext.go.jp/nutman/nutman_06.html" TargetMode="External"/><Relationship Id="rId288" Type="http://schemas.openxmlformats.org/officeDocument/2006/relationships/hyperlink" Target="http://fooddb.mext.go.jp/nutman/nutman_06.html" TargetMode="External"/><Relationship Id="rId411" Type="http://schemas.openxmlformats.org/officeDocument/2006/relationships/hyperlink" Target="http://fooddb.mext.go.jp/nutman/nutman_06.html" TargetMode="External"/><Relationship Id="rId432" Type="http://schemas.openxmlformats.org/officeDocument/2006/relationships/hyperlink" Target="http://fooddb.mext.go.jp/nutman/nutman_06.html" TargetMode="External"/><Relationship Id="rId453" Type="http://schemas.openxmlformats.org/officeDocument/2006/relationships/hyperlink" Target="http://fooddb.mext.go.jp/nutman/nutman_06.html" TargetMode="External"/><Relationship Id="rId474" Type="http://schemas.openxmlformats.org/officeDocument/2006/relationships/hyperlink" Target="http://fooddb.mext.go.jp/nutman/nutman_06.html" TargetMode="External"/><Relationship Id="rId509" Type="http://schemas.openxmlformats.org/officeDocument/2006/relationships/hyperlink" Target="http://fooddb.mext.go.jp/nutman/nutman_06.html" TargetMode="External"/><Relationship Id="rId660" Type="http://schemas.openxmlformats.org/officeDocument/2006/relationships/control" Target="../activeX/activeX4.xml"/><Relationship Id="rId106" Type="http://schemas.openxmlformats.org/officeDocument/2006/relationships/hyperlink" Target="http://fooddb.mext.go.jp/nutman/nutman_05.html" TargetMode="External"/><Relationship Id="rId127" Type="http://schemas.openxmlformats.org/officeDocument/2006/relationships/hyperlink" Target="http://fooddb.mext.go.jp/nutman/nutman_05.html" TargetMode="External"/><Relationship Id="rId313" Type="http://schemas.openxmlformats.org/officeDocument/2006/relationships/hyperlink" Target="http://fooddb.mext.go.jp/nutman/nutman_06.html" TargetMode="External"/><Relationship Id="rId495" Type="http://schemas.openxmlformats.org/officeDocument/2006/relationships/hyperlink" Target="http://fooddb.mext.go.jp/nutman/nutman_06.html" TargetMode="External"/><Relationship Id="rId10" Type="http://schemas.openxmlformats.org/officeDocument/2006/relationships/hyperlink" Target="http://fooddb.mext.go.jp/nutman/nutman_03.html" TargetMode="External"/><Relationship Id="rId31" Type="http://schemas.openxmlformats.org/officeDocument/2006/relationships/hyperlink" Target="http://fooddb.mext.go.jp/nutman/nutman_03.html" TargetMode="External"/><Relationship Id="rId52" Type="http://schemas.openxmlformats.org/officeDocument/2006/relationships/hyperlink" Target="http://fooddb.mext.go.jp/nutman/nutman_03.html" TargetMode="External"/><Relationship Id="rId73" Type="http://schemas.openxmlformats.org/officeDocument/2006/relationships/hyperlink" Target="http://fooddb.mext.go.jp/nutman/nutman_05.html" TargetMode="External"/><Relationship Id="rId94" Type="http://schemas.openxmlformats.org/officeDocument/2006/relationships/hyperlink" Target="http://fooddb.mext.go.jp/nutman/nutman_05.html" TargetMode="External"/><Relationship Id="rId148" Type="http://schemas.openxmlformats.org/officeDocument/2006/relationships/hyperlink" Target="http://fooddb.mext.go.jp/nutman/nutman_05.html" TargetMode="External"/><Relationship Id="rId169" Type="http://schemas.openxmlformats.org/officeDocument/2006/relationships/hyperlink" Target="http://fooddb.mext.go.jp/nutman/nutman_05.html" TargetMode="External"/><Relationship Id="rId334" Type="http://schemas.openxmlformats.org/officeDocument/2006/relationships/hyperlink" Target="http://fooddb.mext.go.jp/nutman/nutman_06.html" TargetMode="External"/><Relationship Id="rId355" Type="http://schemas.openxmlformats.org/officeDocument/2006/relationships/hyperlink" Target="http://fooddb.mext.go.jp/nutman/nutman_06.html" TargetMode="External"/><Relationship Id="rId376" Type="http://schemas.openxmlformats.org/officeDocument/2006/relationships/hyperlink" Target="http://fooddb.mext.go.jp/nutman/nutman_06.html" TargetMode="External"/><Relationship Id="rId397" Type="http://schemas.openxmlformats.org/officeDocument/2006/relationships/hyperlink" Target="http://fooddb.mext.go.jp/nutman/nutman_06.html" TargetMode="External"/><Relationship Id="rId520" Type="http://schemas.openxmlformats.org/officeDocument/2006/relationships/hyperlink" Target="http://fooddb.mext.go.jp/nutman/nutman_06.html" TargetMode="External"/><Relationship Id="rId541" Type="http://schemas.openxmlformats.org/officeDocument/2006/relationships/hyperlink" Target="http://fooddb.mext.go.jp/nutman/nutman_06.html" TargetMode="External"/><Relationship Id="rId562" Type="http://schemas.openxmlformats.org/officeDocument/2006/relationships/hyperlink" Target="http://fooddb.mext.go.jp/nutman/nutman_06.html" TargetMode="External"/><Relationship Id="rId583" Type="http://schemas.openxmlformats.org/officeDocument/2006/relationships/hyperlink" Target="http://fooddb.mext.go.jp/nutman/nutman_06.html" TargetMode="External"/><Relationship Id="rId618" Type="http://schemas.openxmlformats.org/officeDocument/2006/relationships/hyperlink" Target="http://fooddb.mext.go.jp/nutman/nutman_06.html" TargetMode="External"/><Relationship Id="rId639" Type="http://schemas.openxmlformats.org/officeDocument/2006/relationships/hyperlink" Target="http://fooddb.mext.go.jp/nutman/nutman_06.html" TargetMode="External"/><Relationship Id="rId4" Type="http://schemas.openxmlformats.org/officeDocument/2006/relationships/hyperlink" Target="http://fooddb.mext.go.jp/nutman/nutman_01.html" TargetMode="External"/><Relationship Id="rId180" Type="http://schemas.openxmlformats.org/officeDocument/2006/relationships/hyperlink" Target="http://fooddb.mext.go.jp/nutman/nutman_05.html" TargetMode="External"/><Relationship Id="rId215" Type="http://schemas.openxmlformats.org/officeDocument/2006/relationships/hyperlink" Target="http://fooddb.mext.go.jp/nutman/nutman_06.html" TargetMode="External"/><Relationship Id="rId236" Type="http://schemas.openxmlformats.org/officeDocument/2006/relationships/hyperlink" Target="http://fooddb.mext.go.jp/nutman/nutman_08.html" TargetMode="External"/><Relationship Id="rId257" Type="http://schemas.openxmlformats.org/officeDocument/2006/relationships/hyperlink" Target="http://fooddb.mext.go.jp/nutman/nutman_06.html" TargetMode="External"/><Relationship Id="rId278" Type="http://schemas.openxmlformats.org/officeDocument/2006/relationships/hyperlink" Target="http://fooddb.mext.go.jp/nutman/nutman_06.html" TargetMode="External"/><Relationship Id="rId401" Type="http://schemas.openxmlformats.org/officeDocument/2006/relationships/hyperlink" Target="http://fooddb.mext.go.jp/nutman/nutman_06.html" TargetMode="External"/><Relationship Id="rId422" Type="http://schemas.openxmlformats.org/officeDocument/2006/relationships/hyperlink" Target="http://fooddb.mext.go.jp/nutman/nutman_06.html" TargetMode="External"/><Relationship Id="rId443" Type="http://schemas.openxmlformats.org/officeDocument/2006/relationships/hyperlink" Target="http://fooddb.mext.go.jp/nutman/nutman_06.html" TargetMode="External"/><Relationship Id="rId464" Type="http://schemas.openxmlformats.org/officeDocument/2006/relationships/hyperlink" Target="http://fooddb.mext.go.jp/nutman/nutman_06.html" TargetMode="External"/><Relationship Id="rId650" Type="http://schemas.openxmlformats.org/officeDocument/2006/relationships/hyperlink" Target="http://fooddb.mext.go.jp/nutman/nutman_06.html" TargetMode="External"/><Relationship Id="rId303" Type="http://schemas.openxmlformats.org/officeDocument/2006/relationships/hyperlink" Target="http://fooddb.mext.go.jp/nutman/nutman_06.html" TargetMode="External"/><Relationship Id="rId485" Type="http://schemas.openxmlformats.org/officeDocument/2006/relationships/hyperlink" Target="http://fooddb.mext.go.jp/nutman/nutman_06.html" TargetMode="External"/><Relationship Id="rId42" Type="http://schemas.openxmlformats.org/officeDocument/2006/relationships/hyperlink" Target="http://fooddb.mext.go.jp/nutman/nutman_03.html" TargetMode="External"/><Relationship Id="rId84" Type="http://schemas.openxmlformats.org/officeDocument/2006/relationships/hyperlink" Target="http://fooddb.mext.go.jp/nutman/nutman_05.html" TargetMode="External"/><Relationship Id="rId138" Type="http://schemas.openxmlformats.org/officeDocument/2006/relationships/hyperlink" Target="http://fooddb.mext.go.jp/nutman/nutman_05.html" TargetMode="External"/><Relationship Id="rId345" Type="http://schemas.openxmlformats.org/officeDocument/2006/relationships/hyperlink" Target="http://fooddb.mext.go.jp/nutman/nutman_06.html" TargetMode="External"/><Relationship Id="rId387" Type="http://schemas.openxmlformats.org/officeDocument/2006/relationships/hyperlink" Target="http://fooddb.mext.go.jp/nutman/nutman_06.html" TargetMode="External"/><Relationship Id="rId510" Type="http://schemas.openxmlformats.org/officeDocument/2006/relationships/hyperlink" Target="http://fooddb.mext.go.jp/nutman/nutman_06.html" TargetMode="External"/><Relationship Id="rId552" Type="http://schemas.openxmlformats.org/officeDocument/2006/relationships/hyperlink" Target="http://fooddb.mext.go.jp/nutman/nutman_06.html" TargetMode="External"/><Relationship Id="rId594" Type="http://schemas.openxmlformats.org/officeDocument/2006/relationships/hyperlink" Target="http://fooddb.mext.go.jp/nutman/nutman_06.html" TargetMode="External"/><Relationship Id="rId608" Type="http://schemas.openxmlformats.org/officeDocument/2006/relationships/hyperlink" Target="http://fooddb.mext.go.jp/nutman/nutman_06.html" TargetMode="External"/><Relationship Id="rId191" Type="http://schemas.openxmlformats.org/officeDocument/2006/relationships/hyperlink" Target="http://fooddb.mext.go.jp/nutman/nutman_05.html" TargetMode="External"/><Relationship Id="rId205" Type="http://schemas.openxmlformats.org/officeDocument/2006/relationships/hyperlink" Target="http://fooddb.mext.go.jp/nutman/nutman_06.html" TargetMode="External"/><Relationship Id="rId247" Type="http://schemas.openxmlformats.org/officeDocument/2006/relationships/hyperlink" Target="http://fooddb.mext.go.jp/nutman/nutman_09.html" TargetMode="External"/><Relationship Id="rId412" Type="http://schemas.openxmlformats.org/officeDocument/2006/relationships/hyperlink" Target="http://fooddb.mext.go.jp/nutman/nutman_06.html" TargetMode="External"/><Relationship Id="rId107" Type="http://schemas.openxmlformats.org/officeDocument/2006/relationships/hyperlink" Target="http://fooddb.mext.go.jp/nutman/nutman_05.html" TargetMode="External"/><Relationship Id="rId289" Type="http://schemas.openxmlformats.org/officeDocument/2006/relationships/hyperlink" Target="http://fooddb.mext.go.jp/nutman/nutman_06.html" TargetMode="External"/><Relationship Id="rId454" Type="http://schemas.openxmlformats.org/officeDocument/2006/relationships/hyperlink" Target="http://fooddb.mext.go.jp/nutman/nutman_06.html" TargetMode="External"/><Relationship Id="rId496" Type="http://schemas.openxmlformats.org/officeDocument/2006/relationships/hyperlink" Target="http://fooddb.mext.go.jp/nutman/nutman_06.html" TargetMode="External"/><Relationship Id="rId661" Type="http://schemas.openxmlformats.org/officeDocument/2006/relationships/image" Target="../media/image3.emf"/><Relationship Id="rId11" Type="http://schemas.openxmlformats.org/officeDocument/2006/relationships/hyperlink" Target="http://fooddb.mext.go.jp/nutman/nutman_03.html" TargetMode="External"/><Relationship Id="rId53" Type="http://schemas.openxmlformats.org/officeDocument/2006/relationships/hyperlink" Target="http://fooddb.mext.go.jp/nutman/nutman_03.html" TargetMode="External"/><Relationship Id="rId149" Type="http://schemas.openxmlformats.org/officeDocument/2006/relationships/hyperlink" Target="http://fooddb.mext.go.jp/nutman/nutman_05.html" TargetMode="External"/><Relationship Id="rId314" Type="http://schemas.openxmlformats.org/officeDocument/2006/relationships/hyperlink" Target="http://fooddb.mext.go.jp/nutman/nutman_06.html" TargetMode="External"/><Relationship Id="rId356" Type="http://schemas.openxmlformats.org/officeDocument/2006/relationships/hyperlink" Target="http://fooddb.mext.go.jp/nutman/nutman_06.html" TargetMode="External"/><Relationship Id="rId398" Type="http://schemas.openxmlformats.org/officeDocument/2006/relationships/hyperlink" Target="http://fooddb.mext.go.jp/nutman/nutman_06.html" TargetMode="External"/><Relationship Id="rId521" Type="http://schemas.openxmlformats.org/officeDocument/2006/relationships/hyperlink" Target="http://fooddb.mext.go.jp/nutman/nutman_06.html" TargetMode="External"/><Relationship Id="rId563" Type="http://schemas.openxmlformats.org/officeDocument/2006/relationships/hyperlink" Target="http://fooddb.mext.go.jp/nutman/nutman_06.html" TargetMode="External"/><Relationship Id="rId619" Type="http://schemas.openxmlformats.org/officeDocument/2006/relationships/hyperlink" Target="http://fooddb.mext.go.jp/nutman/nutman_06.html" TargetMode="External"/><Relationship Id="rId95" Type="http://schemas.openxmlformats.org/officeDocument/2006/relationships/hyperlink" Target="http://fooddb.mext.go.jp/nutman/nutman_05.html" TargetMode="External"/><Relationship Id="rId160" Type="http://schemas.openxmlformats.org/officeDocument/2006/relationships/hyperlink" Target="http://fooddb.mext.go.jp/nutman/nutman_05.html" TargetMode="External"/><Relationship Id="rId216" Type="http://schemas.openxmlformats.org/officeDocument/2006/relationships/hyperlink" Target="http://fooddb.mext.go.jp/nutman/nutman_06.html" TargetMode="External"/><Relationship Id="rId423" Type="http://schemas.openxmlformats.org/officeDocument/2006/relationships/hyperlink" Target="http://fooddb.mext.go.jp/nutman/nutman_06.html" TargetMode="External"/><Relationship Id="rId258" Type="http://schemas.openxmlformats.org/officeDocument/2006/relationships/hyperlink" Target="http://fooddb.mext.go.jp/nutman/nutman_06.html" TargetMode="External"/><Relationship Id="rId465" Type="http://schemas.openxmlformats.org/officeDocument/2006/relationships/hyperlink" Target="http://fooddb.mext.go.jp/nutman/nutman_06.html" TargetMode="External"/><Relationship Id="rId630" Type="http://schemas.openxmlformats.org/officeDocument/2006/relationships/hyperlink" Target="http://fooddb.mext.go.jp/nutman/nutman_06.html" TargetMode="External"/><Relationship Id="rId672" Type="http://schemas.openxmlformats.org/officeDocument/2006/relationships/control" Target="../activeX/activeX11.xml"/><Relationship Id="rId22" Type="http://schemas.openxmlformats.org/officeDocument/2006/relationships/hyperlink" Target="http://fooddb.mext.go.jp/nutman/nutman_03.html" TargetMode="External"/><Relationship Id="rId64" Type="http://schemas.openxmlformats.org/officeDocument/2006/relationships/hyperlink" Target="http://fooddb.mext.go.jp/nutman/nutman_05.html" TargetMode="External"/><Relationship Id="rId118" Type="http://schemas.openxmlformats.org/officeDocument/2006/relationships/hyperlink" Target="http://fooddb.mext.go.jp/nutman/nutman_05.html" TargetMode="External"/><Relationship Id="rId325" Type="http://schemas.openxmlformats.org/officeDocument/2006/relationships/hyperlink" Target="http://fooddb.mext.go.jp/nutman/nutman_06.html" TargetMode="External"/><Relationship Id="rId367" Type="http://schemas.openxmlformats.org/officeDocument/2006/relationships/hyperlink" Target="http://fooddb.mext.go.jp/nutman/nutman_06.html" TargetMode="External"/><Relationship Id="rId532" Type="http://schemas.openxmlformats.org/officeDocument/2006/relationships/hyperlink" Target="http://fooddb.mext.go.jp/nutman/nutman_06.html" TargetMode="External"/><Relationship Id="rId574" Type="http://schemas.openxmlformats.org/officeDocument/2006/relationships/hyperlink" Target="http://fooddb.mext.go.jp/nutman/nutman_06.html" TargetMode="External"/><Relationship Id="rId171" Type="http://schemas.openxmlformats.org/officeDocument/2006/relationships/hyperlink" Target="http://fooddb.mext.go.jp/nutman/nutman_05.html" TargetMode="External"/><Relationship Id="rId227" Type="http://schemas.openxmlformats.org/officeDocument/2006/relationships/hyperlink" Target="http://fooddb.mext.go.jp/nutman/nutman_08.html" TargetMode="External"/><Relationship Id="rId269" Type="http://schemas.openxmlformats.org/officeDocument/2006/relationships/hyperlink" Target="http://fooddb.mext.go.jp/nutman/nutman_06.html" TargetMode="External"/><Relationship Id="rId434" Type="http://schemas.openxmlformats.org/officeDocument/2006/relationships/hyperlink" Target="http://fooddb.mext.go.jp/nutman/nutman_06.html" TargetMode="External"/><Relationship Id="rId476" Type="http://schemas.openxmlformats.org/officeDocument/2006/relationships/hyperlink" Target="http://fooddb.mext.go.jp/nutman/nutman_06.html" TargetMode="External"/><Relationship Id="rId641" Type="http://schemas.openxmlformats.org/officeDocument/2006/relationships/hyperlink" Target="http://fooddb.mext.go.jp/nutman/nutman_06.html" TargetMode="External"/><Relationship Id="rId33" Type="http://schemas.openxmlformats.org/officeDocument/2006/relationships/hyperlink" Target="http://fooddb.mext.go.jp/nutman/nutman_03.html" TargetMode="External"/><Relationship Id="rId129" Type="http://schemas.openxmlformats.org/officeDocument/2006/relationships/hyperlink" Target="http://fooddb.mext.go.jp/nutman/nutman_05.html" TargetMode="External"/><Relationship Id="rId280" Type="http://schemas.openxmlformats.org/officeDocument/2006/relationships/hyperlink" Target="http://fooddb.mext.go.jp/nutman/nutman_06.html" TargetMode="External"/><Relationship Id="rId336" Type="http://schemas.openxmlformats.org/officeDocument/2006/relationships/hyperlink" Target="http://fooddb.mext.go.jp/nutman/nutman_06.html" TargetMode="External"/><Relationship Id="rId501" Type="http://schemas.openxmlformats.org/officeDocument/2006/relationships/hyperlink" Target="http://fooddb.mext.go.jp/nutman/nutman_06.html" TargetMode="External"/><Relationship Id="rId543" Type="http://schemas.openxmlformats.org/officeDocument/2006/relationships/hyperlink" Target="http://fooddb.mext.go.jp/nutman/nutman_06.html" TargetMode="External"/><Relationship Id="rId75" Type="http://schemas.openxmlformats.org/officeDocument/2006/relationships/hyperlink" Target="http://fooddb.mext.go.jp/nutman/nutman_05.html" TargetMode="External"/><Relationship Id="rId140" Type="http://schemas.openxmlformats.org/officeDocument/2006/relationships/hyperlink" Target="http://fooddb.mext.go.jp/nutman/nutman_05.html" TargetMode="External"/><Relationship Id="rId182" Type="http://schemas.openxmlformats.org/officeDocument/2006/relationships/hyperlink" Target="http://fooddb.mext.go.jp/nutman/nutman_05.html" TargetMode="External"/><Relationship Id="rId378" Type="http://schemas.openxmlformats.org/officeDocument/2006/relationships/hyperlink" Target="http://fooddb.mext.go.jp/nutman/nutman_06.html" TargetMode="External"/><Relationship Id="rId403" Type="http://schemas.openxmlformats.org/officeDocument/2006/relationships/hyperlink" Target="http://fooddb.mext.go.jp/nutman/nutman_06.html" TargetMode="External"/><Relationship Id="rId585" Type="http://schemas.openxmlformats.org/officeDocument/2006/relationships/hyperlink" Target="http://fooddb.mext.go.jp/nutman/nutman_06.html" TargetMode="External"/><Relationship Id="rId6" Type="http://schemas.openxmlformats.org/officeDocument/2006/relationships/hyperlink" Target="http://fooddb.mext.go.jp/nutman/nutman_02.html" TargetMode="External"/><Relationship Id="rId238" Type="http://schemas.openxmlformats.org/officeDocument/2006/relationships/hyperlink" Target="http://fooddb.mext.go.jp/nutman/nutman_08.html" TargetMode="External"/><Relationship Id="rId445" Type="http://schemas.openxmlformats.org/officeDocument/2006/relationships/hyperlink" Target="http://fooddb.mext.go.jp/nutman/nutman_06.html" TargetMode="External"/><Relationship Id="rId487" Type="http://schemas.openxmlformats.org/officeDocument/2006/relationships/hyperlink" Target="http://fooddb.mext.go.jp/nutman/nutman_06.html" TargetMode="External"/><Relationship Id="rId610" Type="http://schemas.openxmlformats.org/officeDocument/2006/relationships/hyperlink" Target="http://fooddb.mext.go.jp/nutman/nutman_06.html" TargetMode="External"/><Relationship Id="rId652" Type="http://schemas.openxmlformats.org/officeDocument/2006/relationships/printerSettings" Target="../printerSettings/printerSettings1.bin"/><Relationship Id="rId291" Type="http://schemas.openxmlformats.org/officeDocument/2006/relationships/hyperlink" Target="http://fooddb.mext.go.jp/nutman/nutman_06.html" TargetMode="External"/><Relationship Id="rId305" Type="http://schemas.openxmlformats.org/officeDocument/2006/relationships/hyperlink" Target="http://fooddb.mext.go.jp/nutman/nutman_06.html" TargetMode="External"/><Relationship Id="rId347" Type="http://schemas.openxmlformats.org/officeDocument/2006/relationships/hyperlink" Target="http://fooddb.mext.go.jp/nutman/nutman_06.html" TargetMode="External"/><Relationship Id="rId512" Type="http://schemas.openxmlformats.org/officeDocument/2006/relationships/hyperlink" Target="http://fooddb.mext.go.jp/nutman/nutman_06.html" TargetMode="External"/><Relationship Id="rId44" Type="http://schemas.openxmlformats.org/officeDocument/2006/relationships/hyperlink" Target="http://fooddb.mext.go.jp/nutman/nutman_03.html" TargetMode="External"/><Relationship Id="rId86" Type="http://schemas.openxmlformats.org/officeDocument/2006/relationships/hyperlink" Target="http://fooddb.mext.go.jp/nutman/nutman_05.html" TargetMode="External"/><Relationship Id="rId151" Type="http://schemas.openxmlformats.org/officeDocument/2006/relationships/hyperlink" Target="http://fooddb.mext.go.jp/nutman/nutman_05.html" TargetMode="External"/><Relationship Id="rId389" Type="http://schemas.openxmlformats.org/officeDocument/2006/relationships/hyperlink" Target="http://fooddb.mext.go.jp/nutman/nutman_06.html" TargetMode="External"/><Relationship Id="rId554" Type="http://schemas.openxmlformats.org/officeDocument/2006/relationships/hyperlink" Target="http://fooddb.mext.go.jp/nutman/nutman_06.html" TargetMode="External"/><Relationship Id="rId596" Type="http://schemas.openxmlformats.org/officeDocument/2006/relationships/hyperlink" Target="http://fooddb.mext.go.jp/nutman/nutman_06.html" TargetMode="External"/><Relationship Id="rId193" Type="http://schemas.openxmlformats.org/officeDocument/2006/relationships/hyperlink" Target="http://fooddb.mext.go.jp/nutman/nutman_06.html" TargetMode="External"/><Relationship Id="rId207" Type="http://schemas.openxmlformats.org/officeDocument/2006/relationships/hyperlink" Target="http://fooddb.mext.go.jp/nutman/nutman_06.html" TargetMode="External"/><Relationship Id="rId249" Type="http://schemas.openxmlformats.org/officeDocument/2006/relationships/hyperlink" Target="http://fooddb.mext.go.jp/nutman/nutman_09.html" TargetMode="External"/><Relationship Id="rId414" Type="http://schemas.openxmlformats.org/officeDocument/2006/relationships/hyperlink" Target="http://fooddb.mext.go.jp/nutman/nutman_06.html" TargetMode="External"/><Relationship Id="rId456" Type="http://schemas.openxmlformats.org/officeDocument/2006/relationships/hyperlink" Target="http://fooddb.mext.go.jp/nutman/nutman_06.html" TargetMode="External"/><Relationship Id="rId498" Type="http://schemas.openxmlformats.org/officeDocument/2006/relationships/hyperlink" Target="http://fooddb.mext.go.jp/nutman/nutman_06.html" TargetMode="External"/><Relationship Id="rId621" Type="http://schemas.openxmlformats.org/officeDocument/2006/relationships/hyperlink" Target="http://fooddb.mext.go.jp/nutman/nutman_06.html" TargetMode="External"/><Relationship Id="rId663" Type="http://schemas.openxmlformats.org/officeDocument/2006/relationships/control" Target="../activeX/activeX6.xml"/><Relationship Id="rId13" Type="http://schemas.openxmlformats.org/officeDocument/2006/relationships/hyperlink" Target="http://fooddb.mext.go.jp/nutman/nutman_03.html" TargetMode="External"/><Relationship Id="rId109" Type="http://schemas.openxmlformats.org/officeDocument/2006/relationships/hyperlink" Target="http://fooddb.mext.go.jp/nutman/nutman_05.html" TargetMode="External"/><Relationship Id="rId260" Type="http://schemas.openxmlformats.org/officeDocument/2006/relationships/hyperlink" Target="http://fooddb.mext.go.jp/nutman/nutman_06.html" TargetMode="External"/><Relationship Id="rId316" Type="http://schemas.openxmlformats.org/officeDocument/2006/relationships/hyperlink" Target="http://fooddb.mext.go.jp/nutman/nutman_06.html" TargetMode="External"/><Relationship Id="rId523" Type="http://schemas.openxmlformats.org/officeDocument/2006/relationships/hyperlink" Target="http://fooddb.mext.go.jp/nutman/nutman_06.html" TargetMode="External"/><Relationship Id="rId55" Type="http://schemas.openxmlformats.org/officeDocument/2006/relationships/hyperlink" Target="http://fooddb.mext.go.jp/nutman/nutman_03.html" TargetMode="External"/><Relationship Id="rId97" Type="http://schemas.openxmlformats.org/officeDocument/2006/relationships/hyperlink" Target="http://fooddb.mext.go.jp/nutman/nutman_05.html" TargetMode="External"/><Relationship Id="rId120" Type="http://schemas.openxmlformats.org/officeDocument/2006/relationships/hyperlink" Target="http://fooddb.mext.go.jp/nutman/nutman_05.html" TargetMode="External"/><Relationship Id="rId358" Type="http://schemas.openxmlformats.org/officeDocument/2006/relationships/hyperlink" Target="http://fooddb.mext.go.jp/nutman/nutman_06.html" TargetMode="External"/><Relationship Id="rId565" Type="http://schemas.openxmlformats.org/officeDocument/2006/relationships/hyperlink" Target="http://fooddb.mext.go.jp/nutman/nutman_06.html" TargetMode="External"/><Relationship Id="rId162" Type="http://schemas.openxmlformats.org/officeDocument/2006/relationships/hyperlink" Target="http://fooddb.mext.go.jp/nutman/nutman_05.html" TargetMode="External"/><Relationship Id="rId218" Type="http://schemas.openxmlformats.org/officeDocument/2006/relationships/hyperlink" Target="http://fooddb.mext.go.jp/nutman/nutman_06.html" TargetMode="External"/><Relationship Id="rId425" Type="http://schemas.openxmlformats.org/officeDocument/2006/relationships/hyperlink" Target="http://fooddb.mext.go.jp/nutman/nutman_06.html" TargetMode="External"/><Relationship Id="rId467" Type="http://schemas.openxmlformats.org/officeDocument/2006/relationships/hyperlink" Target="http://fooddb.mext.go.jp/nutman/nutman_06.html" TargetMode="External"/><Relationship Id="rId632" Type="http://schemas.openxmlformats.org/officeDocument/2006/relationships/hyperlink" Target="http://fooddb.mext.go.jp/nutman/nutman_06.html" TargetMode="External"/><Relationship Id="rId271" Type="http://schemas.openxmlformats.org/officeDocument/2006/relationships/hyperlink" Target="http://fooddb.mext.go.jp/nutman/nutman_06.html" TargetMode="External"/><Relationship Id="rId674" Type="http://schemas.openxmlformats.org/officeDocument/2006/relationships/control" Target="../activeX/activeX12.xml"/><Relationship Id="rId24" Type="http://schemas.openxmlformats.org/officeDocument/2006/relationships/hyperlink" Target="http://fooddb.mext.go.jp/nutman/nutman_03.html" TargetMode="External"/><Relationship Id="rId66" Type="http://schemas.openxmlformats.org/officeDocument/2006/relationships/hyperlink" Target="http://fooddb.mext.go.jp/nutman/nutman_05.html" TargetMode="External"/><Relationship Id="rId131" Type="http://schemas.openxmlformats.org/officeDocument/2006/relationships/hyperlink" Target="http://fooddb.mext.go.jp/nutman/nutman_05.html" TargetMode="External"/><Relationship Id="rId327" Type="http://schemas.openxmlformats.org/officeDocument/2006/relationships/hyperlink" Target="http://fooddb.mext.go.jp/nutman/nutman_06.html" TargetMode="External"/><Relationship Id="rId369" Type="http://schemas.openxmlformats.org/officeDocument/2006/relationships/hyperlink" Target="http://fooddb.mext.go.jp/nutman/nutman_06.html" TargetMode="External"/><Relationship Id="rId534" Type="http://schemas.openxmlformats.org/officeDocument/2006/relationships/hyperlink" Target="http://fooddb.mext.go.jp/nutman/nutman_06.html" TargetMode="External"/><Relationship Id="rId576" Type="http://schemas.openxmlformats.org/officeDocument/2006/relationships/hyperlink" Target="http://fooddb.mext.go.jp/nutman/nutman_06.html" TargetMode="External"/><Relationship Id="rId173" Type="http://schemas.openxmlformats.org/officeDocument/2006/relationships/hyperlink" Target="http://fooddb.mext.go.jp/nutman/nutman_05.html" TargetMode="External"/><Relationship Id="rId229" Type="http://schemas.openxmlformats.org/officeDocument/2006/relationships/hyperlink" Target="http://fooddb.mext.go.jp/nutman/nutman_08.html" TargetMode="External"/><Relationship Id="rId380" Type="http://schemas.openxmlformats.org/officeDocument/2006/relationships/hyperlink" Target="http://fooddb.mext.go.jp/nutman/nutman_06.html" TargetMode="External"/><Relationship Id="rId436" Type="http://schemas.openxmlformats.org/officeDocument/2006/relationships/hyperlink" Target="http://fooddb.mext.go.jp/nutman/nutman_06.html" TargetMode="External"/><Relationship Id="rId601" Type="http://schemas.openxmlformats.org/officeDocument/2006/relationships/hyperlink" Target="http://fooddb.mext.go.jp/nutman/nutman_06.html" TargetMode="External"/><Relationship Id="rId643" Type="http://schemas.openxmlformats.org/officeDocument/2006/relationships/hyperlink" Target="http://fooddb.mext.go.jp/nutman/nutman_06.html" TargetMode="External"/><Relationship Id="rId240" Type="http://schemas.openxmlformats.org/officeDocument/2006/relationships/hyperlink" Target="http://fooddb.mext.go.jp/nutman/nutman_08.html" TargetMode="External"/><Relationship Id="rId478" Type="http://schemas.openxmlformats.org/officeDocument/2006/relationships/hyperlink" Target="http://fooddb.mext.go.jp/nutman/nutman_06.html" TargetMode="External"/><Relationship Id="rId35" Type="http://schemas.openxmlformats.org/officeDocument/2006/relationships/hyperlink" Target="http://fooddb.mext.go.jp/nutman/nutman_03.html" TargetMode="External"/><Relationship Id="rId77" Type="http://schemas.openxmlformats.org/officeDocument/2006/relationships/hyperlink" Target="http://fooddb.mext.go.jp/nutman/nutman_05.html" TargetMode="External"/><Relationship Id="rId100" Type="http://schemas.openxmlformats.org/officeDocument/2006/relationships/hyperlink" Target="http://fooddb.mext.go.jp/nutman/nutman_05.html" TargetMode="External"/><Relationship Id="rId282" Type="http://schemas.openxmlformats.org/officeDocument/2006/relationships/hyperlink" Target="http://fooddb.mext.go.jp/nutman/nutman_06.html" TargetMode="External"/><Relationship Id="rId338" Type="http://schemas.openxmlformats.org/officeDocument/2006/relationships/hyperlink" Target="http://fooddb.mext.go.jp/nutman/nutman_06.html" TargetMode="External"/><Relationship Id="rId503" Type="http://schemas.openxmlformats.org/officeDocument/2006/relationships/hyperlink" Target="http://fooddb.mext.go.jp/nutman/nutman_06.html" TargetMode="External"/><Relationship Id="rId545" Type="http://schemas.openxmlformats.org/officeDocument/2006/relationships/hyperlink" Target="http://fooddb.mext.go.jp/nutman/nutman_06.html" TargetMode="External"/><Relationship Id="rId587" Type="http://schemas.openxmlformats.org/officeDocument/2006/relationships/hyperlink" Target="http://fooddb.mext.go.jp/nutman/nutman_06.html" TargetMode="External"/><Relationship Id="rId8" Type="http://schemas.openxmlformats.org/officeDocument/2006/relationships/hyperlink" Target="http://fooddb.mext.go.jp/nutman/nutman_02.html" TargetMode="External"/><Relationship Id="rId142" Type="http://schemas.openxmlformats.org/officeDocument/2006/relationships/hyperlink" Target="http://fooddb.mext.go.jp/nutman/nutman_05.html" TargetMode="External"/><Relationship Id="rId184" Type="http://schemas.openxmlformats.org/officeDocument/2006/relationships/hyperlink" Target="http://fooddb.mext.go.jp/nutman/nutman_05.html" TargetMode="External"/><Relationship Id="rId391" Type="http://schemas.openxmlformats.org/officeDocument/2006/relationships/hyperlink" Target="http://fooddb.mext.go.jp/nutman/nutman_06.html" TargetMode="External"/><Relationship Id="rId405" Type="http://schemas.openxmlformats.org/officeDocument/2006/relationships/hyperlink" Target="http://fooddb.mext.go.jp/nutman/nutman_06.html" TargetMode="External"/><Relationship Id="rId447" Type="http://schemas.openxmlformats.org/officeDocument/2006/relationships/hyperlink" Target="http://fooddb.mext.go.jp/nutman/nutman_06.html" TargetMode="External"/><Relationship Id="rId612" Type="http://schemas.openxmlformats.org/officeDocument/2006/relationships/hyperlink" Target="http://fooddb.mext.go.jp/nutman/nutman_06.html" TargetMode="External"/><Relationship Id="rId251" Type="http://schemas.openxmlformats.org/officeDocument/2006/relationships/hyperlink" Target="http://fooddb.mext.go.jp/nutman/nutman_10.html" TargetMode="External"/><Relationship Id="rId489" Type="http://schemas.openxmlformats.org/officeDocument/2006/relationships/hyperlink" Target="http://fooddb.mext.go.jp/nutman/nutman_06.html" TargetMode="External"/><Relationship Id="rId654" Type="http://schemas.openxmlformats.org/officeDocument/2006/relationships/vmlDrawing" Target="../drawings/vmlDrawing1.vml"/><Relationship Id="rId46" Type="http://schemas.openxmlformats.org/officeDocument/2006/relationships/hyperlink" Target="http://fooddb.mext.go.jp/nutman/nutman_03.html" TargetMode="External"/><Relationship Id="rId293" Type="http://schemas.openxmlformats.org/officeDocument/2006/relationships/hyperlink" Target="http://fooddb.mext.go.jp/nutman/nutman_06.html" TargetMode="External"/><Relationship Id="rId307" Type="http://schemas.openxmlformats.org/officeDocument/2006/relationships/hyperlink" Target="http://fooddb.mext.go.jp/nutman/nutman_06.html" TargetMode="External"/><Relationship Id="rId349" Type="http://schemas.openxmlformats.org/officeDocument/2006/relationships/hyperlink" Target="http://fooddb.mext.go.jp/nutman/nutman_06.html" TargetMode="External"/><Relationship Id="rId514" Type="http://schemas.openxmlformats.org/officeDocument/2006/relationships/hyperlink" Target="http://fooddb.mext.go.jp/nutman/nutman_06.html" TargetMode="External"/><Relationship Id="rId556" Type="http://schemas.openxmlformats.org/officeDocument/2006/relationships/hyperlink" Target="http://fooddb.mext.go.jp/nutman/nutman_06.html" TargetMode="External"/><Relationship Id="rId88" Type="http://schemas.openxmlformats.org/officeDocument/2006/relationships/hyperlink" Target="http://fooddb.mext.go.jp/nutman/nutman_05.html" TargetMode="External"/><Relationship Id="rId111" Type="http://schemas.openxmlformats.org/officeDocument/2006/relationships/hyperlink" Target="http://fooddb.mext.go.jp/nutman/nutman_05.html" TargetMode="External"/><Relationship Id="rId153" Type="http://schemas.openxmlformats.org/officeDocument/2006/relationships/hyperlink" Target="http://fooddb.mext.go.jp/nutman/nutman_05.html" TargetMode="External"/><Relationship Id="rId195" Type="http://schemas.openxmlformats.org/officeDocument/2006/relationships/hyperlink" Target="http://fooddb.mext.go.jp/nutman/nutman_06.html" TargetMode="External"/><Relationship Id="rId209" Type="http://schemas.openxmlformats.org/officeDocument/2006/relationships/hyperlink" Target="http://fooddb.mext.go.jp/nutman/nutman_06.html" TargetMode="External"/><Relationship Id="rId360" Type="http://schemas.openxmlformats.org/officeDocument/2006/relationships/hyperlink" Target="http://fooddb.mext.go.jp/nutman/nutman_06.html" TargetMode="External"/><Relationship Id="rId416" Type="http://schemas.openxmlformats.org/officeDocument/2006/relationships/hyperlink" Target="http://fooddb.mext.go.jp/nutman/nutman_06.html" TargetMode="External"/><Relationship Id="rId598" Type="http://schemas.openxmlformats.org/officeDocument/2006/relationships/hyperlink" Target="http://fooddb.mext.go.jp/nutman/nutman_06.html" TargetMode="External"/><Relationship Id="rId220" Type="http://schemas.openxmlformats.org/officeDocument/2006/relationships/hyperlink" Target="http://fooddb.mext.go.jp/nutman/nutman_07.html" TargetMode="External"/><Relationship Id="rId458" Type="http://schemas.openxmlformats.org/officeDocument/2006/relationships/hyperlink" Target="http://fooddb.mext.go.jp/nutman/nutman_06.html" TargetMode="External"/><Relationship Id="rId623" Type="http://schemas.openxmlformats.org/officeDocument/2006/relationships/hyperlink" Target="http://fooddb.mext.go.jp/nutman/nutman_06.html" TargetMode="External"/><Relationship Id="rId665" Type="http://schemas.openxmlformats.org/officeDocument/2006/relationships/control" Target="../activeX/activeX7.xml"/><Relationship Id="rId15" Type="http://schemas.openxmlformats.org/officeDocument/2006/relationships/hyperlink" Target="http://fooddb.mext.go.jp/nutman/nutman_03.html" TargetMode="External"/><Relationship Id="rId57" Type="http://schemas.openxmlformats.org/officeDocument/2006/relationships/hyperlink" Target="http://fooddb.mext.go.jp/nutman/nutman_05.html" TargetMode="External"/><Relationship Id="rId262" Type="http://schemas.openxmlformats.org/officeDocument/2006/relationships/hyperlink" Target="http://fooddb.mext.go.jp/nutman/nutman_06.html" TargetMode="External"/><Relationship Id="rId318" Type="http://schemas.openxmlformats.org/officeDocument/2006/relationships/hyperlink" Target="http://fooddb.mext.go.jp/nutman/nutman_06.html" TargetMode="External"/><Relationship Id="rId525" Type="http://schemas.openxmlformats.org/officeDocument/2006/relationships/hyperlink" Target="http://fooddb.mext.go.jp/nutman/nutman_06.html" TargetMode="External"/><Relationship Id="rId567" Type="http://schemas.openxmlformats.org/officeDocument/2006/relationships/hyperlink" Target="http://fooddb.mext.go.jp/nutman/nutman_06.html" TargetMode="External"/><Relationship Id="rId99" Type="http://schemas.openxmlformats.org/officeDocument/2006/relationships/hyperlink" Target="http://fooddb.mext.go.jp/nutman/nutman_05.html" TargetMode="External"/><Relationship Id="rId122" Type="http://schemas.openxmlformats.org/officeDocument/2006/relationships/hyperlink" Target="http://fooddb.mext.go.jp/nutman/nutman_05.html" TargetMode="External"/><Relationship Id="rId164" Type="http://schemas.openxmlformats.org/officeDocument/2006/relationships/hyperlink" Target="http://fooddb.mext.go.jp/nutman/nutman_05.html" TargetMode="External"/><Relationship Id="rId371" Type="http://schemas.openxmlformats.org/officeDocument/2006/relationships/hyperlink" Target="http://fooddb.mext.go.jp/nutman/nutman_06.html" TargetMode="External"/><Relationship Id="rId427" Type="http://schemas.openxmlformats.org/officeDocument/2006/relationships/hyperlink" Target="http://fooddb.mext.go.jp/nutman/nutman_06.html" TargetMode="External"/><Relationship Id="rId469" Type="http://schemas.openxmlformats.org/officeDocument/2006/relationships/hyperlink" Target="http://fooddb.mext.go.jp/nutman/nutman_06.html" TargetMode="External"/><Relationship Id="rId634" Type="http://schemas.openxmlformats.org/officeDocument/2006/relationships/hyperlink" Target="http://fooddb.mext.go.jp/nutman/nutman_06.html" TargetMode="External"/><Relationship Id="rId676" Type="http://schemas.openxmlformats.org/officeDocument/2006/relationships/image" Target="../media/image9.emf"/><Relationship Id="rId26" Type="http://schemas.openxmlformats.org/officeDocument/2006/relationships/hyperlink" Target="http://fooddb.mext.go.jp/nutman/nutman_02.html" TargetMode="External"/><Relationship Id="rId231" Type="http://schemas.openxmlformats.org/officeDocument/2006/relationships/hyperlink" Target="http://fooddb.mext.go.jp/nutman/nutman_08.html" TargetMode="External"/><Relationship Id="rId273" Type="http://schemas.openxmlformats.org/officeDocument/2006/relationships/hyperlink" Target="http://fooddb.mext.go.jp/nutman/nutman_06.html" TargetMode="External"/><Relationship Id="rId329" Type="http://schemas.openxmlformats.org/officeDocument/2006/relationships/hyperlink" Target="http://fooddb.mext.go.jp/nutman/nutman_06.html" TargetMode="External"/><Relationship Id="rId480" Type="http://schemas.openxmlformats.org/officeDocument/2006/relationships/hyperlink" Target="http://fooddb.mext.go.jp/nutman/nutman_06.html" TargetMode="External"/><Relationship Id="rId536" Type="http://schemas.openxmlformats.org/officeDocument/2006/relationships/hyperlink" Target="http://fooddb.mext.go.jp/nutman/nutman_06.html" TargetMode="External"/><Relationship Id="rId68" Type="http://schemas.openxmlformats.org/officeDocument/2006/relationships/hyperlink" Target="http://fooddb.mext.go.jp/nutman/nutman_05.html" TargetMode="External"/><Relationship Id="rId133" Type="http://schemas.openxmlformats.org/officeDocument/2006/relationships/hyperlink" Target="http://fooddb.mext.go.jp/nutman/nutman_05.html" TargetMode="External"/><Relationship Id="rId175" Type="http://schemas.openxmlformats.org/officeDocument/2006/relationships/hyperlink" Target="http://fooddb.mext.go.jp/nutman/nutman_05.html" TargetMode="External"/><Relationship Id="rId340" Type="http://schemas.openxmlformats.org/officeDocument/2006/relationships/hyperlink" Target="http://fooddb.mext.go.jp/nutman/nutman_06.html" TargetMode="External"/><Relationship Id="rId578" Type="http://schemas.openxmlformats.org/officeDocument/2006/relationships/hyperlink" Target="http://fooddb.mext.go.jp/nutman/nutman_06.html" TargetMode="External"/><Relationship Id="rId200" Type="http://schemas.openxmlformats.org/officeDocument/2006/relationships/hyperlink" Target="http://fooddb.mext.go.jp/nutman/nutman_06.html" TargetMode="External"/><Relationship Id="rId382" Type="http://schemas.openxmlformats.org/officeDocument/2006/relationships/hyperlink" Target="http://fooddb.mext.go.jp/nutman/nutman_06.html" TargetMode="External"/><Relationship Id="rId438" Type="http://schemas.openxmlformats.org/officeDocument/2006/relationships/hyperlink" Target="http://fooddb.mext.go.jp/nutman/nutman_06.html" TargetMode="External"/><Relationship Id="rId603" Type="http://schemas.openxmlformats.org/officeDocument/2006/relationships/hyperlink" Target="http://fooddb.mext.go.jp/nutman/nutman_06.html" TargetMode="External"/><Relationship Id="rId645" Type="http://schemas.openxmlformats.org/officeDocument/2006/relationships/hyperlink" Target="http://fooddb.mext.go.jp/nutman/nutman_06.html" TargetMode="External"/><Relationship Id="rId242" Type="http://schemas.openxmlformats.org/officeDocument/2006/relationships/hyperlink" Target="http://fooddb.mext.go.jp/nutman/nutman_08.html" TargetMode="External"/><Relationship Id="rId284" Type="http://schemas.openxmlformats.org/officeDocument/2006/relationships/hyperlink" Target="http://fooddb.mext.go.jp/nutman/nutman_06.html" TargetMode="External"/><Relationship Id="rId491" Type="http://schemas.openxmlformats.org/officeDocument/2006/relationships/hyperlink" Target="http://fooddb.mext.go.jp/nutman/nutman_06.html" TargetMode="External"/><Relationship Id="rId505" Type="http://schemas.openxmlformats.org/officeDocument/2006/relationships/hyperlink" Target="http://fooddb.mext.go.jp/nutman/nutman_06.html" TargetMode="External"/><Relationship Id="rId37" Type="http://schemas.openxmlformats.org/officeDocument/2006/relationships/hyperlink" Target="http://fooddb.mext.go.jp/nutman/nutman_03.html" TargetMode="External"/><Relationship Id="rId79" Type="http://schemas.openxmlformats.org/officeDocument/2006/relationships/hyperlink" Target="http://fooddb.mext.go.jp/nutman/nutman_05.html" TargetMode="External"/><Relationship Id="rId102" Type="http://schemas.openxmlformats.org/officeDocument/2006/relationships/hyperlink" Target="http://fooddb.mext.go.jp/nutman/nutman_05.html" TargetMode="External"/><Relationship Id="rId144" Type="http://schemas.openxmlformats.org/officeDocument/2006/relationships/hyperlink" Target="http://fooddb.mext.go.jp/nutman/nutman_05.html" TargetMode="External"/><Relationship Id="rId547" Type="http://schemas.openxmlformats.org/officeDocument/2006/relationships/hyperlink" Target="http://fooddb.mext.go.jp/nutman/nutman_06.html" TargetMode="External"/><Relationship Id="rId589" Type="http://schemas.openxmlformats.org/officeDocument/2006/relationships/hyperlink" Target="http://fooddb.mext.go.jp/nutman/nutman_06.html" TargetMode="External"/><Relationship Id="rId90" Type="http://schemas.openxmlformats.org/officeDocument/2006/relationships/hyperlink" Target="http://fooddb.mext.go.jp/nutman/nutman_05.html" TargetMode="External"/><Relationship Id="rId186" Type="http://schemas.openxmlformats.org/officeDocument/2006/relationships/hyperlink" Target="http://fooddb.mext.go.jp/nutman/nutman_05.html" TargetMode="External"/><Relationship Id="rId351" Type="http://schemas.openxmlformats.org/officeDocument/2006/relationships/hyperlink" Target="http://fooddb.mext.go.jp/nutman/nutman_06.html" TargetMode="External"/><Relationship Id="rId393" Type="http://schemas.openxmlformats.org/officeDocument/2006/relationships/hyperlink" Target="http://fooddb.mext.go.jp/nutman/nutman_06.html" TargetMode="External"/><Relationship Id="rId407" Type="http://schemas.openxmlformats.org/officeDocument/2006/relationships/hyperlink" Target="http://fooddb.mext.go.jp/nutman/nutman_06.html" TargetMode="External"/><Relationship Id="rId449" Type="http://schemas.openxmlformats.org/officeDocument/2006/relationships/hyperlink" Target="http://fooddb.mext.go.jp/nutman/nutman_06.html" TargetMode="External"/><Relationship Id="rId614" Type="http://schemas.openxmlformats.org/officeDocument/2006/relationships/hyperlink" Target="http://fooddb.mext.go.jp/nutman/nutman_06.html" TargetMode="External"/><Relationship Id="rId656" Type="http://schemas.openxmlformats.org/officeDocument/2006/relationships/image" Target="../media/image1.emf"/><Relationship Id="rId211" Type="http://schemas.openxmlformats.org/officeDocument/2006/relationships/hyperlink" Target="http://fooddb.mext.go.jp/nutman/nutman_06.html" TargetMode="External"/><Relationship Id="rId253" Type="http://schemas.openxmlformats.org/officeDocument/2006/relationships/hyperlink" Target="http://fooddb.mext.go.jp/nutman/nutman_10.html" TargetMode="External"/><Relationship Id="rId295" Type="http://schemas.openxmlformats.org/officeDocument/2006/relationships/hyperlink" Target="http://fooddb.mext.go.jp/nutman/nutman_06.html" TargetMode="External"/><Relationship Id="rId309" Type="http://schemas.openxmlformats.org/officeDocument/2006/relationships/hyperlink" Target="http://fooddb.mext.go.jp/nutman/nutman_06.html" TargetMode="External"/><Relationship Id="rId460" Type="http://schemas.openxmlformats.org/officeDocument/2006/relationships/hyperlink" Target="http://fooddb.mext.go.jp/nutman/nutman_06.html" TargetMode="External"/><Relationship Id="rId516" Type="http://schemas.openxmlformats.org/officeDocument/2006/relationships/hyperlink" Target="http://fooddb.mext.go.jp/nutman/nutman_06.html" TargetMode="External"/><Relationship Id="rId48" Type="http://schemas.openxmlformats.org/officeDocument/2006/relationships/hyperlink" Target="http://fooddb.mext.go.jp/nutman/nutman_03.html" TargetMode="External"/><Relationship Id="rId113" Type="http://schemas.openxmlformats.org/officeDocument/2006/relationships/hyperlink" Target="http://fooddb.mext.go.jp/nutman/nutman_05.html" TargetMode="External"/><Relationship Id="rId320" Type="http://schemas.openxmlformats.org/officeDocument/2006/relationships/hyperlink" Target="http://fooddb.mext.go.jp/nutman/nutman_06.html" TargetMode="External"/><Relationship Id="rId558" Type="http://schemas.openxmlformats.org/officeDocument/2006/relationships/hyperlink" Target="http://fooddb.mext.go.jp/nutman/nutman_06.html" TargetMode="External"/><Relationship Id="rId155" Type="http://schemas.openxmlformats.org/officeDocument/2006/relationships/hyperlink" Target="http://fooddb.mext.go.jp/nutman/nutman_05.html" TargetMode="External"/><Relationship Id="rId197" Type="http://schemas.openxmlformats.org/officeDocument/2006/relationships/hyperlink" Target="http://fooddb.mext.go.jp/nutman/nutman_06.html" TargetMode="External"/><Relationship Id="rId362" Type="http://schemas.openxmlformats.org/officeDocument/2006/relationships/hyperlink" Target="http://fooddb.mext.go.jp/nutman/nutman_06.html" TargetMode="External"/><Relationship Id="rId418" Type="http://schemas.openxmlformats.org/officeDocument/2006/relationships/hyperlink" Target="http://fooddb.mext.go.jp/nutman/nutman_06.html" TargetMode="External"/><Relationship Id="rId625" Type="http://schemas.openxmlformats.org/officeDocument/2006/relationships/hyperlink" Target="http://fooddb.mext.go.jp/nutman/nutman_06.html" TargetMode="External"/><Relationship Id="rId222" Type="http://schemas.openxmlformats.org/officeDocument/2006/relationships/hyperlink" Target="http://fooddb.mext.go.jp/nutman/nutman_07.html" TargetMode="External"/><Relationship Id="rId264" Type="http://schemas.openxmlformats.org/officeDocument/2006/relationships/hyperlink" Target="http://fooddb.mext.go.jp/nutman/nutman_06.html" TargetMode="External"/><Relationship Id="rId471" Type="http://schemas.openxmlformats.org/officeDocument/2006/relationships/hyperlink" Target="http://fooddb.mext.go.jp/nutman/nutman_06.html" TargetMode="External"/><Relationship Id="rId667" Type="http://schemas.openxmlformats.org/officeDocument/2006/relationships/control" Target="../activeX/activeX8.xml"/><Relationship Id="rId17" Type="http://schemas.openxmlformats.org/officeDocument/2006/relationships/hyperlink" Target="http://fooddb.mext.go.jp/nutman/nutman_03.html" TargetMode="External"/><Relationship Id="rId59" Type="http://schemas.openxmlformats.org/officeDocument/2006/relationships/hyperlink" Target="http://fooddb.mext.go.jp/nutman/nutman_05.html" TargetMode="External"/><Relationship Id="rId124" Type="http://schemas.openxmlformats.org/officeDocument/2006/relationships/hyperlink" Target="http://fooddb.mext.go.jp/nutman/nutman_05.html" TargetMode="External"/><Relationship Id="rId527" Type="http://schemas.openxmlformats.org/officeDocument/2006/relationships/hyperlink" Target="http://fooddb.mext.go.jp/nutman/nutman_06.html" TargetMode="External"/><Relationship Id="rId569" Type="http://schemas.openxmlformats.org/officeDocument/2006/relationships/hyperlink" Target="http://fooddb.mext.go.jp/nutman/nutman_06.html" TargetMode="External"/><Relationship Id="rId70" Type="http://schemas.openxmlformats.org/officeDocument/2006/relationships/hyperlink" Target="http://fooddb.mext.go.jp/nutman/nutman_05.html" TargetMode="External"/><Relationship Id="rId166" Type="http://schemas.openxmlformats.org/officeDocument/2006/relationships/hyperlink" Target="http://fooddb.mext.go.jp/nutman/nutman_05.html" TargetMode="External"/><Relationship Id="rId331" Type="http://schemas.openxmlformats.org/officeDocument/2006/relationships/hyperlink" Target="http://fooddb.mext.go.jp/nutman/nutman_06.html" TargetMode="External"/><Relationship Id="rId373" Type="http://schemas.openxmlformats.org/officeDocument/2006/relationships/hyperlink" Target="http://fooddb.mext.go.jp/nutman/nutman_06.html" TargetMode="External"/><Relationship Id="rId429" Type="http://schemas.openxmlformats.org/officeDocument/2006/relationships/hyperlink" Target="http://fooddb.mext.go.jp/nutman/nutman_06.html" TargetMode="External"/><Relationship Id="rId580" Type="http://schemas.openxmlformats.org/officeDocument/2006/relationships/hyperlink" Target="http://fooddb.mext.go.jp/nutman/nutman_06.html" TargetMode="External"/><Relationship Id="rId636" Type="http://schemas.openxmlformats.org/officeDocument/2006/relationships/hyperlink" Target="http://fooddb.mext.go.jp/nutman/nutman_06.html" TargetMode="External"/><Relationship Id="rId1" Type="http://schemas.openxmlformats.org/officeDocument/2006/relationships/hyperlink" Target="http://fooddb.mext.go.jp/index.pl" TargetMode="External"/><Relationship Id="rId233" Type="http://schemas.openxmlformats.org/officeDocument/2006/relationships/hyperlink" Target="http://fooddb.mext.go.jp/nutman/nutman_08.html" TargetMode="External"/><Relationship Id="rId440" Type="http://schemas.openxmlformats.org/officeDocument/2006/relationships/hyperlink" Target="http://fooddb.mext.go.jp/nutman/nutman_06.html" TargetMode="External"/><Relationship Id="rId28" Type="http://schemas.openxmlformats.org/officeDocument/2006/relationships/hyperlink" Target="http://fooddb.mext.go.jp/nutman/nutman_02.html" TargetMode="External"/><Relationship Id="rId275" Type="http://schemas.openxmlformats.org/officeDocument/2006/relationships/hyperlink" Target="http://fooddb.mext.go.jp/nutman/nutman_06.html" TargetMode="External"/><Relationship Id="rId300" Type="http://schemas.openxmlformats.org/officeDocument/2006/relationships/hyperlink" Target="http://fooddb.mext.go.jp/nutman/nutman_06.html" TargetMode="External"/><Relationship Id="rId482" Type="http://schemas.openxmlformats.org/officeDocument/2006/relationships/hyperlink" Target="http://fooddb.mext.go.jp/nutman/nutman_06.html" TargetMode="External"/><Relationship Id="rId538" Type="http://schemas.openxmlformats.org/officeDocument/2006/relationships/hyperlink" Target="http://fooddb.mext.go.jp/nutman/nutman_06.html" TargetMode="External"/><Relationship Id="rId81" Type="http://schemas.openxmlformats.org/officeDocument/2006/relationships/hyperlink" Target="http://fooddb.mext.go.jp/nutman/nutman_05.html" TargetMode="External"/><Relationship Id="rId135" Type="http://schemas.openxmlformats.org/officeDocument/2006/relationships/hyperlink" Target="http://fooddb.mext.go.jp/nutman/nutman_05.html" TargetMode="External"/><Relationship Id="rId177" Type="http://schemas.openxmlformats.org/officeDocument/2006/relationships/hyperlink" Target="http://fooddb.mext.go.jp/nutman/nutman_05.html" TargetMode="External"/><Relationship Id="rId342" Type="http://schemas.openxmlformats.org/officeDocument/2006/relationships/hyperlink" Target="http://fooddb.mext.go.jp/nutman/nutman_06.html" TargetMode="External"/><Relationship Id="rId384" Type="http://schemas.openxmlformats.org/officeDocument/2006/relationships/hyperlink" Target="http://fooddb.mext.go.jp/nutman/nutman_06.html" TargetMode="External"/><Relationship Id="rId591" Type="http://schemas.openxmlformats.org/officeDocument/2006/relationships/hyperlink" Target="http://fooddb.mext.go.jp/nutman/nutman_06.html" TargetMode="External"/><Relationship Id="rId605" Type="http://schemas.openxmlformats.org/officeDocument/2006/relationships/hyperlink" Target="http://fooddb.mext.go.jp/nutman/nutman_06.html" TargetMode="External"/><Relationship Id="rId202" Type="http://schemas.openxmlformats.org/officeDocument/2006/relationships/hyperlink" Target="http://fooddb.mext.go.jp/nutman/nutman_06.html" TargetMode="External"/><Relationship Id="rId244" Type="http://schemas.openxmlformats.org/officeDocument/2006/relationships/hyperlink" Target="http://fooddb.mext.go.jp/nutman/nutman_08.html" TargetMode="External"/><Relationship Id="rId647" Type="http://schemas.openxmlformats.org/officeDocument/2006/relationships/hyperlink" Target="http://fooddb.mext.go.jp/nutman/nutman_06.html" TargetMode="External"/><Relationship Id="rId39" Type="http://schemas.openxmlformats.org/officeDocument/2006/relationships/hyperlink" Target="http://fooddb.mext.go.jp/nutman/nutman_03.html" TargetMode="External"/><Relationship Id="rId286" Type="http://schemas.openxmlformats.org/officeDocument/2006/relationships/hyperlink" Target="http://fooddb.mext.go.jp/nutman/nutman_06.html" TargetMode="External"/><Relationship Id="rId451" Type="http://schemas.openxmlformats.org/officeDocument/2006/relationships/hyperlink" Target="http://fooddb.mext.go.jp/nutman/nutman_06.html" TargetMode="External"/><Relationship Id="rId493" Type="http://schemas.openxmlformats.org/officeDocument/2006/relationships/hyperlink" Target="http://fooddb.mext.go.jp/nutman/nutman_06.html" TargetMode="External"/><Relationship Id="rId507" Type="http://schemas.openxmlformats.org/officeDocument/2006/relationships/hyperlink" Target="http://fooddb.mext.go.jp/nutman/nutman_06.html" TargetMode="External"/><Relationship Id="rId549" Type="http://schemas.openxmlformats.org/officeDocument/2006/relationships/hyperlink" Target="http://fooddb.mext.go.jp/nutman/nutman_06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O29"/>
  <sheetViews>
    <sheetView tabSelected="1" view="pageLayout" zoomScaleNormal="100" workbookViewId="0">
      <selection activeCell="B3" sqref="B3"/>
    </sheetView>
  </sheetViews>
  <sheetFormatPr defaultRowHeight="13.5" x14ac:dyDescent="0.15"/>
  <cols>
    <col min="1" max="1" width="9" customWidth="1"/>
    <col min="2" max="2" width="24.125" bestFit="1" customWidth="1"/>
  </cols>
  <sheetData>
    <row r="1" spans="1:93" x14ac:dyDescent="0.15">
      <c r="A1" t="s">
        <v>442</v>
      </c>
    </row>
    <row r="2" spans="1:93" x14ac:dyDescent="0.15">
      <c r="A2" t="s">
        <v>443</v>
      </c>
    </row>
    <row r="3" spans="1:93" x14ac:dyDescent="0.15">
      <c r="B3" s="32" t="s">
        <v>745</v>
      </c>
    </row>
    <row r="4" spans="1:93" x14ac:dyDescent="0.15">
      <c r="B4" s="32"/>
    </row>
    <row r="5" spans="1:93" x14ac:dyDescent="0.15">
      <c r="A5" s="96" t="s">
        <v>725</v>
      </c>
    </row>
    <row r="6" spans="1:93" x14ac:dyDescent="0.15">
      <c r="A6" s="96" t="s">
        <v>444</v>
      </c>
    </row>
    <row r="7" spans="1:93" x14ac:dyDescent="0.15">
      <c r="A7" s="97"/>
    </row>
    <row r="8" spans="1:93" x14ac:dyDescent="0.15">
      <c r="A8" s="177" t="s">
        <v>445</v>
      </c>
      <c r="B8" s="177"/>
      <c r="C8" s="83" t="s">
        <v>446</v>
      </c>
      <c r="D8" s="83" t="s">
        <v>449</v>
      </c>
      <c r="E8" s="83" t="s">
        <v>454</v>
      </c>
      <c r="F8" s="83" t="s">
        <v>456</v>
      </c>
      <c r="G8" s="83" t="s">
        <v>461</v>
      </c>
      <c r="H8" s="83" t="s">
        <v>462</v>
      </c>
      <c r="I8" s="83" t="s">
        <v>465</v>
      </c>
      <c r="J8" s="83" t="s">
        <v>449</v>
      </c>
      <c r="K8" s="83" t="s">
        <v>466</v>
      </c>
      <c r="L8" s="83" t="s">
        <v>475</v>
      </c>
      <c r="M8" s="83" t="s">
        <v>483</v>
      </c>
      <c r="N8" s="83" t="s">
        <v>485</v>
      </c>
      <c r="O8" s="83" t="s">
        <v>489</v>
      </c>
      <c r="P8" s="83" t="s">
        <v>489</v>
      </c>
      <c r="Q8" s="83" t="s">
        <v>489</v>
      </c>
      <c r="R8" s="83" t="s">
        <v>483</v>
      </c>
      <c r="S8" s="83" t="s">
        <v>494</v>
      </c>
      <c r="T8" s="83" t="s">
        <v>485</v>
      </c>
      <c r="U8" s="83" t="s">
        <v>489</v>
      </c>
      <c r="V8" s="83" t="s">
        <v>500</v>
      </c>
      <c r="W8" s="83" t="s">
        <v>501</v>
      </c>
      <c r="X8" s="83" t="s">
        <v>494</v>
      </c>
      <c r="Y8" s="83" t="s">
        <v>494</v>
      </c>
      <c r="Z8" s="83" t="s">
        <v>494</v>
      </c>
      <c r="AA8" s="83" t="s">
        <v>504</v>
      </c>
      <c r="AB8" s="83" t="s">
        <v>494</v>
      </c>
      <c r="AC8" s="83" t="s">
        <v>494</v>
      </c>
      <c r="AD8" s="83" t="s">
        <v>506</v>
      </c>
      <c r="AE8" s="83" t="s">
        <v>507</v>
      </c>
      <c r="AF8" s="83" t="s">
        <v>494</v>
      </c>
      <c r="AG8" s="83" t="s">
        <v>494</v>
      </c>
      <c r="AH8" s="83" t="s">
        <v>461</v>
      </c>
      <c r="AI8" s="83" t="s">
        <v>510</v>
      </c>
      <c r="AJ8" s="83" t="s">
        <v>513</v>
      </c>
      <c r="AK8" s="83" t="s">
        <v>516</v>
      </c>
      <c r="AL8" s="83" t="s">
        <v>497</v>
      </c>
      <c r="AM8" s="83" t="s">
        <v>454</v>
      </c>
      <c r="AN8" s="83" t="s">
        <v>515</v>
      </c>
      <c r="AO8" s="83" t="s">
        <v>520</v>
      </c>
      <c r="AP8" s="83" t="s">
        <v>520</v>
      </c>
      <c r="AQ8" s="83" t="s">
        <v>526</v>
      </c>
      <c r="AR8" s="83" t="s">
        <v>528</v>
      </c>
      <c r="AS8" s="83" t="s">
        <v>530</v>
      </c>
      <c r="AT8" s="84">
        <v>0.16666666666666666</v>
      </c>
      <c r="AU8" s="84">
        <v>0.25</v>
      </c>
      <c r="AV8" s="84">
        <v>0.29166666666666669</v>
      </c>
      <c r="AW8" s="84">
        <v>0.33333333333333331</v>
      </c>
      <c r="AX8" s="84">
        <v>0.41666666666666669</v>
      </c>
      <c r="AY8" s="84">
        <v>0.5</v>
      </c>
      <c r="AZ8" s="84">
        <v>0.54166666666666663</v>
      </c>
      <c r="BA8" s="84">
        <v>0.58333333333333337</v>
      </c>
      <c r="BB8" s="84">
        <v>0.625</v>
      </c>
      <c r="BC8" s="84">
        <v>0.625</v>
      </c>
      <c r="BD8" s="84">
        <v>0.66666666666666663</v>
      </c>
      <c r="BE8" s="84">
        <v>0.66666666666666663</v>
      </c>
      <c r="BF8" s="84">
        <v>0.70833333333333337</v>
      </c>
      <c r="BG8" s="84">
        <v>0.70833333333333337</v>
      </c>
      <c r="BH8" s="84">
        <v>0.75</v>
      </c>
      <c r="BI8" s="84">
        <v>0.83333333333333337</v>
      </c>
      <c r="BJ8" s="84">
        <v>0.91666666666666663</v>
      </c>
      <c r="BK8" s="85">
        <v>1</v>
      </c>
      <c r="BL8" s="84">
        <v>0.41736111111111113</v>
      </c>
      <c r="BM8" s="84">
        <v>0.58402777777777781</v>
      </c>
      <c r="BN8" s="84">
        <v>0.62569444444444444</v>
      </c>
      <c r="BO8" s="84">
        <v>0.66736111111111107</v>
      </c>
      <c r="BP8" s="84">
        <v>0.7090277777777777</v>
      </c>
      <c r="BQ8" s="84">
        <v>0.75069444444444444</v>
      </c>
      <c r="BR8" s="84">
        <v>0.8340277777777777</v>
      </c>
      <c r="BS8" s="84">
        <v>0.91736111111111107</v>
      </c>
      <c r="BT8" s="85">
        <v>1.0006944444444443</v>
      </c>
      <c r="BU8" s="84">
        <v>0.66805555555555562</v>
      </c>
      <c r="BV8" s="84">
        <v>0.66875000000000007</v>
      </c>
      <c r="BW8" s="84">
        <v>0.6694444444444444</v>
      </c>
      <c r="BX8" s="84">
        <v>0.75138888888888899</v>
      </c>
      <c r="BY8" s="84">
        <v>0.75208333333333333</v>
      </c>
      <c r="BZ8" s="84">
        <v>0.75208333333333333</v>
      </c>
      <c r="CA8" s="84">
        <v>0.75277777777777777</v>
      </c>
      <c r="CB8" s="84">
        <v>0.83472222222222225</v>
      </c>
      <c r="CC8" s="84">
        <v>0.8354166666666667</v>
      </c>
      <c r="CD8" s="84">
        <v>0.83611111111111114</v>
      </c>
      <c r="CE8" s="84">
        <v>0.83611111111111114</v>
      </c>
      <c r="CF8" s="84">
        <v>0.83680555555555547</v>
      </c>
      <c r="CG8" s="84">
        <v>0.87847222222222221</v>
      </c>
      <c r="CH8" s="84">
        <v>0.91805555555555562</v>
      </c>
      <c r="CI8" s="84">
        <v>0.9194444444444444</v>
      </c>
      <c r="CJ8" s="84">
        <v>0.92013888888888884</v>
      </c>
      <c r="CK8" s="84">
        <v>0.92013888888888884</v>
      </c>
      <c r="CL8" s="84">
        <v>0.92083333333333339</v>
      </c>
      <c r="CM8" s="83" t="s">
        <v>542</v>
      </c>
      <c r="CN8" s="158" t="s">
        <v>526</v>
      </c>
      <c r="CO8" s="158" t="s">
        <v>545</v>
      </c>
    </row>
    <row r="9" spans="1:93" ht="13.5" customHeight="1" x14ac:dyDescent="0.15">
      <c r="A9" s="177"/>
      <c r="B9" s="177"/>
      <c r="C9" s="83" t="s">
        <v>447</v>
      </c>
      <c r="D9" s="83" t="s">
        <v>450</v>
      </c>
      <c r="E9" s="83" t="s">
        <v>455</v>
      </c>
      <c r="F9" s="83" t="s">
        <v>457</v>
      </c>
      <c r="G9" s="83" t="s">
        <v>460</v>
      </c>
      <c r="H9" s="83" t="s">
        <v>454</v>
      </c>
      <c r="I9" s="83" t="s">
        <v>455</v>
      </c>
      <c r="J9" s="83" t="s">
        <v>450</v>
      </c>
      <c r="K9" s="83" t="s">
        <v>467</v>
      </c>
      <c r="L9" s="83" t="s">
        <v>476</v>
      </c>
      <c r="M9" s="83" t="s">
        <v>484</v>
      </c>
      <c r="N9" s="83" t="s">
        <v>453</v>
      </c>
      <c r="O9" s="83" t="s">
        <v>453</v>
      </c>
      <c r="P9" s="83" t="s">
        <v>453</v>
      </c>
      <c r="Q9" s="83" t="s">
        <v>453</v>
      </c>
      <c r="R9" s="83" t="s">
        <v>484</v>
      </c>
      <c r="S9" s="83" t="s">
        <v>495</v>
      </c>
      <c r="T9" s="83" t="s">
        <v>453</v>
      </c>
      <c r="U9" s="83" t="s">
        <v>453</v>
      </c>
      <c r="V9" s="83" t="s">
        <v>453</v>
      </c>
      <c r="W9" s="83" t="s">
        <v>453</v>
      </c>
      <c r="X9" s="83" t="s">
        <v>495</v>
      </c>
      <c r="Y9" s="83" t="s">
        <v>495</v>
      </c>
      <c r="Z9" s="83" t="s">
        <v>495</v>
      </c>
      <c r="AA9" s="83" t="s">
        <v>505</v>
      </c>
      <c r="AB9" s="83" t="s">
        <v>495</v>
      </c>
      <c r="AC9" s="83" t="s">
        <v>495</v>
      </c>
      <c r="AD9" s="83" t="s">
        <v>469</v>
      </c>
      <c r="AE9" s="83" t="s">
        <v>488</v>
      </c>
      <c r="AF9" s="83" t="s">
        <v>508</v>
      </c>
      <c r="AG9" s="83" t="s">
        <v>495</v>
      </c>
      <c r="AH9" s="83" t="s">
        <v>512</v>
      </c>
      <c r="AI9" s="83" t="s">
        <v>511</v>
      </c>
      <c r="AJ9" s="83" t="s">
        <v>514</v>
      </c>
      <c r="AK9" s="83" t="s">
        <v>514</v>
      </c>
      <c r="AL9" s="83" t="s">
        <v>483</v>
      </c>
      <c r="AM9" s="83" t="s">
        <v>518</v>
      </c>
      <c r="AN9" s="83" t="s">
        <v>518</v>
      </c>
      <c r="AO9" s="83" t="s">
        <v>464</v>
      </c>
      <c r="AP9" s="83" t="s">
        <v>524</v>
      </c>
      <c r="AQ9" s="83" t="s">
        <v>482</v>
      </c>
      <c r="AR9" s="83" t="s">
        <v>529</v>
      </c>
      <c r="AS9" s="83" t="s">
        <v>529</v>
      </c>
      <c r="AT9" s="82"/>
      <c r="AU9" s="82"/>
      <c r="AV9" s="82"/>
      <c r="AW9" s="82"/>
      <c r="AX9" s="82"/>
      <c r="AY9" s="82"/>
      <c r="AZ9" s="82"/>
      <c r="BA9" s="82"/>
      <c r="BB9" s="82"/>
      <c r="BC9" s="83" t="s">
        <v>537</v>
      </c>
      <c r="BD9" s="82"/>
      <c r="BE9" s="83" t="s">
        <v>538</v>
      </c>
      <c r="BF9" s="82"/>
      <c r="BG9" s="83" t="s">
        <v>537</v>
      </c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3" t="s">
        <v>530</v>
      </c>
      <c r="BY9" s="83" t="s">
        <v>528</v>
      </c>
      <c r="BZ9" s="83" t="s">
        <v>530</v>
      </c>
      <c r="CA9" s="83" t="s">
        <v>528</v>
      </c>
      <c r="CB9" s="83" t="s">
        <v>530</v>
      </c>
      <c r="CC9" s="83" t="s">
        <v>530</v>
      </c>
      <c r="CD9" s="83" t="s">
        <v>528</v>
      </c>
      <c r="CE9" s="83" t="s">
        <v>530</v>
      </c>
      <c r="CF9" s="83" t="s">
        <v>528</v>
      </c>
      <c r="CG9" s="83" t="s">
        <v>528</v>
      </c>
      <c r="CH9" s="82"/>
      <c r="CI9" s="83" t="s">
        <v>530</v>
      </c>
      <c r="CJ9" s="83" t="s">
        <v>528</v>
      </c>
      <c r="CK9" s="83" t="s">
        <v>530</v>
      </c>
      <c r="CL9" s="83" t="s">
        <v>528</v>
      </c>
      <c r="CM9" s="83" t="s">
        <v>543</v>
      </c>
      <c r="CN9" s="158" t="s">
        <v>482</v>
      </c>
      <c r="CO9" s="158" t="s">
        <v>546</v>
      </c>
    </row>
    <row r="10" spans="1:93" ht="13.5" customHeight="1" x14ac:dyDescent="0.15">
      <c r="A10" s="177"/>
      <c r="B10" s="177"/>
      <c r="C10" s="83" t="s">
        <v>448</v>
      </c>
      <c r="D10" s="83" t="s">
        <v>451</v>
      </c>
      <c r="E10" s="158"/>
      <c r="F10" s="83" t="s">
        <v>458</v>
      </c>
      <c r="G10" s="158"/>
      <c r="H10" s="83" t="s">
        <v>463</v>
      </c>
      <c r="I10" s="158"/>
      <c r="J10" s="83" t="s">
        <v>451</v>
      </c>
      <c r="K10" s="83" t="s">
        <v>468</v>
      </c>
      <c r="L10" s="83" t="s">
        <v>466</v>
      </c>
      <c r="M10" s="83" t="s">
        <v>468</v>
      </c>
      <c r="N10" s="83" t="s">
        <v>486</v>
      </c>
      <c r="O10" s="83" t="s">
        <v>486</v>
      </c>
      <c r="P10" s="83" t="s">
        <v>490</v>
      </c>
      <c r="Q10" s="83" t="s">
        <v>486</v>
      </c>
      <c r="R10" s="83" t="s">
        <v>468</v>
      </c>
      <c r="S10" s="83" t="s">
        <v>467</v>
      </c>
      <c r="T10" s="83" t="s">
        <v>475</v>
      </c>
      <c r="U10" s="83" t="s">
        <v>475</v>
      </c>
      <c r="V10" s="83" t="s">
        <v>475</v>
      </c>
      <c r="W10" s="83" t="s">
        <v>475</v>
      </c>
      <c r="X10" s="83" t="s">
        <v>467</v>
      </c>
      <c r="Y10" s="83" t="s">
        <v>467</v>
      </c>
      <c r="Z10" s="83" t="s">
        <v>467</v>
      </c>
      <c r="AA10" s="83" t="s">
        <v>466</v>
      </c>
      <c r="AB10" s="83" t="s">
        <v>467</v>
      </c>
      <c r="AC10" s="83" t="s">
        <v>467</v>
      </c>
      <c r="AD10" s="158"/>
      <c r="AE10" s="83" t="s">
        <v>475</v>
      </c>
      <c r="AF10" s="83" t="s">
        <v>484</v>
      </c>
      <c r="AG10" s="83" t="s">
        <v>467</v>
      </c>
      <c r="AH10" s="83" t="s">
        <v>469</v>
      </c>
      <c r="AI10" s="83" t="s">
        <v>461</v>
      </c>
      <c r="AJ10" s="83" t="s">
        <v>515</v>
      </c>
      <c r="AK10" s="83" t="s">
        <v>515</v>
      </c>
      <c r="AL10" s="83" t="s">
        <v>517</v>
      </c>
      <c r="AM10" s="83" t="s">
        <v>519</v>
      </c>
      <c r="AN10" s="83" t="s">
        <v>519</v>
      </c>
      <c r="AO10" s="83" t="s">
        <v>521</v>
      </c>
      <c r="AP10" s="83" t="s">
        <v>525</v>
      </c>
      <c r="AQ10" s="83" t="s">
        <v>527</v>
      </c>
      <c r="AR10" s="83" t="s">
        <v>516</v>
      </c>
      <c r="AS10" s="83" t="s">
        <v>516</v>
      </c>
      <c r="AT10" s="83" t="s">
        <v>531</v>
      </c>
      <c r="AU10" s="83" t="s">
        <v>532</v>
      </c>
      <c r="AV10" s="83" t="s">
        <v>532</v>
      </c>
      <c r="AW10" s="83" t="s">
        <v>508</v>
      </c>
      <c r="AX10" s="83" t="s">
        <v>533</v>
      </c>
      <c r="AY10" s="83" t="s">
        <v>534</v>
      </c>
      <c r="AZ10" s="83" t="s">
        <v>475</v>
      </c>
      <c r="BA10" s="83" t="s">
        <v>467</v>
      </c>
      <c r="BB10" s="83" t="s">
        <v>536</v>
      </c>
      <c r="BC10" s="83" t="s">
        <v>536</v>
      </c>
      <c r="BD10" s="83" t="s">
        <v>507</v>
      </c>
      <c r="BE10" s="83" t="s">
        <v>507</v>
      </c>
      <c r="BF10" s="83" t="s">
        <v>532</v>
      </c>
      <c r="BG10" s="83" t="s">
        <v>532</v>
      </c>
      <c r="BH10" s="83" t="s">
        <v>517</v>
      </c>
      <c r="BI10" s="83" t="s">
        <v>466</v>
      </c>
      <c r="BJ10" s="83" t="s">
        <v>540</v>
      </c>
      <c r="BK10" s="83" t="s">
        <v>476</v>
      </c>
      <c r="BL10" s="83" t="s">
        <v>533</v>
      </c>
      <c r="BM10" s="83" t="s">
        <v>467</v>
      </c>
      <c r="BN10" s="83" t="s">
        <v>536</v>
      </c>
      <c r="BO10" s="83" t="s">
        <v>507</v>
      </c>
      <c r="BP10" s="83" t="s">
        <v>532</v>
      </c>
      <c r="BQ10" s="83" t="s">
        <v>508</v>
      </c>
      <c r="BR10" s="83" t="s">
        <v>505</v>
      </c>
      <c r="BS10" s="83" t="s">
        <v>541</v>
      </c>
      <c r="BT10" s="83" t="s">
        <v>487</v>
      </c>
      <c r="BU10" s="83" t="s">
        <v>532</v>
      </c>
      <c r="BV10" s="83" t="s">
        <v>532</v>
      </c>
      <c r="BW10" s="83" t="s">
        <v>532</v>
      </c>
      <c r="BX10" s="83" t="s">
        <v>476</v>
      </c>
      <c r="BY10" s="83" t="s">
        <v>485</v>
      </c>
      <c r="BZ10" s="83" t="s">
        <v>500</v>
      </c>
      <c r="CA10" s="83" t="s">
        <v>508</v>
      </c>
      <c r="CB10" s="83" t="s">
        <v>505</v>
      </c>
      <c r="CC10" s="83" t="s">
        <v>505</v>
      </c>
      <c r="CD10" s="83" t="s">
        <v>505</v>
      </c>
      <c r="CE10" s="83" t="s">
        <v>466</v>
      </c>
      <c r="CF10" s="83" t="s">
        <v>505</v>
      </c>
      <c r="CG10" s="83" t="s">
        <v>532</v>
      </c>
      <c r="CH10" s="83" t="s">
        <v>541</v>
      </c>
      <c r="CI10" s="83" t="s">
        <v>541</v>
      </c>
      <c r="CJ10" s="83" t="s">
        <v>541</v>
      </c>
      <c r="CK10" s="83" t="s">
        <v>541</v>
      </c>
      <c r="CL10" s="83" t="s">
        <v>541</v>
      </c>
      <c r="CM10" s="83" t="s">
        <v>544</v>
      </c>
      <c r="CN10" s="158"/>
      <c r="CO10" s="158"/>
    </row>
    <row r="11" spans="1:93" ht="13.5" customHeight="1" x14ac:dyDescent="0.15">
      <c r="A11" s="177"/>
      <c r="B11" s="177"/>
      <c r="C11" s="158"/>
      <c r="D11" s="83" t="s">
        <v>452</v>
      </c>
      <c r="E11" s="158"/>
      <c r="F11" s="83" t="s">
        <v>459</v>
      </c>
      <c r="G11" s="158"/>
      <c r="H11" s="83" t="s">
        <v>464</v>
      </c>
      <c r="I11" s="158"/>
      <c r="J11" s="83" t="s">
        <v>452</v>
      </c>
      <c r="K11" s="83" t="s">
        <v>469</v>
      </c>
      <c r="L11" s="83" t="s">
        <v>477</v>
      </c>
      <c r="M11" s="83" t="s">
        <v>453</v>
      </c>
      <c r="N11" s="83" t="s">
        <v>480</v>
      </c>
      <c r="O11" s="83" t="s">
        <v>480</v>
      </c>
      <c r="P11" s="83" t="s">
        <v>476</v>
      </c>
      <c r="Q11" s="83" t="s">
        <v>480</v>
      </c>
      <c r="R11" s="83" t="s">
        <v>453</v>
      </c>
      <c r="S11" s="83" t="s">
        <v>488</v>
      </c>
      <c r="T11" s="83" t="s">
        <v>497</v>
      </c>
      <c r="U11" s="83" t="s">
        <v>497</v>
      </c>
      <c r="V11" s="83" t="s">
        <v>497</v>
      </c>
      <c r="W11" s="83" t="s">
        <v>497</v>
      </c>
      <c r="X11" s="83" t="s">
        <v>488</v>
      </c>
      <c r="Y11" s="83" t="s">
        <v>488</v>
      </c>
      <c r="Z11" s="83" t="s">
        <v>488</v>
      </c>
      <c r="AA11" s="83" t="s">
        <v>477</v>
      </c>
      <c r="AB11" s="83" t="s">
        <v>488</v>
      </c>
      <c r="AC11" s="83" t="s">
        <v>488</v>
      </c>
      <c r="AD11" s="158"/>
      <c r="AE11" s="83" t="s">
        <v>487</v>
      </c>
      <c r="AF11" s="83" t="s">
        <v>488</v>
      </c>
      <c r="AG11" s="83" t="s">
        <v>488</v>
      </c>
      <c r="AH11" s="83" t="s">
        <v>523</v>
      </c>
      <c r="AI11" s="83" t="s">
        <v>512</v>
      </c>
      <c r="AJ11" s="83" t="s">
        <v>510</v>
      </c>
      <c r="AK11" s="83" t="s">
        <v>510</v>
      </c>
      <c r="AL11" s="83" t="s">
        <v>487</v>
      </c>
      <c r="AM11" s="83" t="s">
        <v>520</v>
      </c>
      <c r="AN11" s="83" t="s">
        <v>520</v>
      </c>
      <c r="AO11" s="83" t="s">
        <v>522</v>
      </c>
      <c r="AP11" s="83" t="s">
        <v>481</v>
      </c>
      <c r="AQ11" s="83" t="s">
        <v>463</v>
      </c>
      <c r="AR11" s="83" t="s">
        <v>514</v>
      </c>
      <c r="AS11" s="83" t="s">
        <v>514</v>
      </c>
      <c r="AT11" s="83" t="s">
        <v>469</v>
      </c>
      <c r="AU11" s="83" t="s">
        <v>492</v>
      </c>
      <c r="AV11" s="83" t="s">
        <v>491</v>
      </c>
      <c r="AW11" s="83" t="s">
        <v>490</v>
      </c>
      <c r="AX11" s="83" t="s">
        <v>486</v>
      </c>
      <c r="AY11" s="83" t="s">
        <v>535</v>
      </c>
      <c r="AZ11" s="83" t="s">
        <v>476</v>
      </c>
      <c r="BA11" s="83" t="s">
        <v>476</v>
      </c>
      <c r="BB11" s="83" t="s">
        <v>488</v>
      </c>
      <c r="BC11" s="83" t="s">
        <v>488</v>
      </c>
      <c r="BD11" s="83" t="s">
        <v>451</v>
      </c>
      <c r="BE11" s="83" t="s">
        <v>451</v>
      </c>
      <c r="BF11" s="83" t="s">
        <v>491</v>
      </c>
      <c r="BG11" s="83" t="s">
        <v>491</v>
      </c>
      <c r="BH11" s="83" t="s">
        <v>487</v>
      </c>
      <c r="BI11" s="83" t="s">
        <v>534</v>
      </c>
      <c r="BJ11" s="83" t="s">
        <v>532</v>
      </c>
      <c r="BK11" s="83" t="s">
        <v>478</v>
      </c>
      <c r="BL11" s="83" t="s">
        <v>479</v>
      </c>
      <c r="BM11" s="83" t="s">
        <v>476</v>
      </c>
      <c r="BN11" s="83" t="s">
        <v>488</v>
      </c>
      <c r="BO11" s="83" t="s">
        <v>451</v>
      </c>
      <c r="BP11" s="83" t="s">
        <v>491</v>
      </c>
      <c r="BQ11" s="83" t="s">
        <v>483</v>
      </c>
      <c r="BR11" s="83" t="s">
        <v>497</v>
      </c>
      <c r="BS11" s="83" t="s">
        <v>497</v>
      </c>
      <c r="BT11" s="83" t="s">
        <v>475</v>
      </c>
      <c r="BU11" s="83" t="s">
        <v>492</v>
      </c>
      <c r="BV11" s="83" t="s">
        <v>492</v>
      </c>
      <c r="BW11" s="83" t="s">
        <v>492</v>
      </c>
      <c r="BX11" s="83" t="s">
        <v>468</v>
      </c>
      <c r="BY11" s="83" t="s">
        <v>453</v>
      </c>
      <c r="BZ11" s="83" t="s">
        <v>453</v>
      </c>
      <c r="CA11" s="83" t="s">
        <v>490</v>
      </c>
      <c r="CB11" s="83" t="s">
        <v>497</v>
      </c>
      <c r="CC11" s="83" t="s">
        <v>497</v>
      </c>
      <c r="CD11" s="83" t="s">
        <v>497</v>
      </c>
      <c r="CE11" s="83" t="s">
        <v>534</v>
      </c>
      <c r="CF11" s="83" t="s">
        <v>497</v>
      </c>
      <c r="CG11" s="83" t="s">
        <v>488</v>
      </c>
      <c r="CH11" s="83" t="s">
        <v>497</v>
      </c>
      <c r="CI11" s="83" t="s">
        <v>497</v>
      </c>
      <c r="CJ11" s="83" t="s">
        <v>497</v>
      </c>
      <c r="CK11" s="83" t="s">
        <v>497</v>
      </c>
      <c r="CL11" s="83" t="s">
        <v>497</v>
      </c>
      <c r="CM11" s="158"/>
      <c r="CN11" s="158"/>
      <c r="CO11" s="158"/>
    </row>
    <row r="12" spans="1:93" ht="13.5" customHeight="1" x14ac:dyDescent="0.15">
      <c r="A12" s="177"/>
      <c r="B12" s="177"/>
      <c r="C12" s="158"/>
      <c r="D12" s="83" t="s">
        <v>453</v>
      </c>
      <c r="E12" s="158"/>
      <c r="F12" s="83" t="s">
        <v>460</v>
      </c>
      <c r="G12" s="158"/>
      <c r="H12" s="158"/>
      <c r="I12" s="158"/>
      <c r="J12" s="83" t="s">
        <v>453</v>
      </c>
      <c r="K12" s="83" t="s">
        <v>470</v>
      </c>
      <c r="L12" s="83" t="s">
        <v>451</v>
      </c>
      <c r="M12" s="83" t="s">
        <v>451</v>
      </c>
      <c r="N12" s="83" t="s">
        <v>487</v>
      </c>
      <c r="O12" s="83" t="s">
        <v>487</v>
      </c>
      <c r="P12" s="83" t="s">
        <v>491</v>
      </c>
      <c r="Q12" s="83" t="s">
        <v>487</v>
      </c>
      <c r="R12" s="83" t="s">
        <v>451</v>
      </c>
      <c r="S12" s="83" t="s">
        <v>496</v>
      </c>
      <c r="T12" s="83" t="s">
        <v>498</v>
      </c>
      <c r="U12" s="83" t="s">
        <v>498</v>
      </c>
      <c r="V12" s="83" t="s">
        <v>498</v>
      </c>
      <c r="W12" s="83" t="s">
        <v>498</v>
      </c>
      <c r="X12" s="83" t="s">
        <v>502</v>
      </c>
      <c r="Y12" s="83" t="s">
        <v>503</v>
      </c>
      <c r="Z12" s="83" t="s">
        <v>503</v>
      </c>
      <c r="AA12" s="83" t="s">
        <v>488</v>
      </c>
      <c r="AB12" s="83" t="s">
        <v>503</v>
      </c>
      <c r="AC12" s="83" t="s">
        <v>503</v>
      </c>
      <c r="AD12" s="158"/>
      <c r="AE12" s="83" t="s">
        <v>488</v>
      </c>
      <c r="AF12" s="158"/>
      <c r="AG12" s="83" t="s">
        <v>509</v>
      </c>
      <c r="AH12" s="83" t="s">
        <v>482</v>
      </c>
      <c r="AI12" s="83" t="s">
        <v>469</v>
      </c>
      <c r="AJ12" s="83" t="s">
        <v>511</v>
      </c>
      <c r="AK12" s="83" t="s">
        <v>511</v>
      </c>
      <c r="AL12" s="83" t="s">
        <v>480</v>
      </c>
      <c r="AM12" s="83" t="s">
        <v>464</v>
      </c>
      <c r="AN12" s="83" t="s">
        <v>464</v>
      </c>
      <c r="AO12" s="83" t="s">
        <v>523</v>
      </c>
      <c r="AP12" s="83" t="s">
        <v>482</v>
      </c>
      <c r="AQ12" s="83" t="s">
        <v>448</v>
      </c>
      <c r="AR12" s="83" t="s">
        <v>515</v>
      </c>
      <c r="AS12" s="83" t="s">
        <v>515</v>
      </c>
      <c r="AT12" s="158"/>
      <c r="AU12" s="83" t="s">
        <v>493</v>
      </c>
      <c r="AV12" s="83" t="s">
        <v>495</v>
      </c>
      <c r="AW12" s="83" t="s">
        <v>495</v>
      </c>
      <c r="AX12" s="83" t="s">
        <v>488</v>
      </c>
      <c r="AY12" s="83" t="s">
        <v>476</v>
      </c>
      <c r="AZ12" s="83" t="s">
        <v>533</v>
      </c>
      <c r="BA12" s="83" t="s">
        <v>517</v>
      </c>
      <c r="BB12" s="83" t="s">
        <v>495</v>
      </c>
      <c r="BC12" s="83" t="s">
        <v>495</v>
      </c>
      <c r="BD12" s="83" t="s">
        <v>467</v>
      </c>
      <c r="BE12" s="83" t="s">
        <v>467</v>
      </c>
      <c r="BF12" s="83" t="s">
        <v>495</v>
      </c>
      <c r="BG12" s="83" t="s">
        <v>495</v>
      </c>
      <c r="BH12" s="83" t="s">
        <v>466</v>
      </c>
      <c r="BI12" s="83" t="s">
        <v>492</v>
      </c>
      <c r="BJ12" s="83" t="s">
        <v>488</v>
      </c>
      <c r="BK12" s="83" t="s">
        <v>468</v>
      </c>
      <c r="BL12" s="83" t="s">
        <v>488</v>
      </c>
      <c r="BM12" s="83" t="s">
        <v>517</v>
      </c>
      <c r="BN12" s="83" t="s">
        <v>495</v>
      </c>
      <c r="BO12" s="83" t="s">
        <v>467</v>
      </c>
      <c r="BP12" s="83" t="s">
        <v>495</v>
      </c>
      <c r="BQ12" s="83" t="s">
        <v>505</v>
      </c>
      <c r="BR12" s="83" t="s">
        <v>479</v>
      </c>
      <c r="BS12" s="83" t="s">
        <v>479</v>
      </c>
      <c r="BT12" s="83" t="s">
        <v>534</v>
      </c>
      <c r="BU12" s="83" t="s">
        <v>493</v>
      </c>
      <c r="BV12" s="83" t="s">
        <v>493</v>
      </c>
      <c r="BW12" s="83" t="s">
        <v>493</v>
      </c>
      <c r="BX12" s="83" t="s">
        <v>453</v>
      </c>
      <c r="BY12" s="83" t="s">
        <v>476</v>
      </c>
      <c r="BZ12" s="83" t="s">
        <v>476</v>
      </c>
      <c r="CA12" s="83" t="s">
        <v>495</v>
      </c>
      <c r="CB12" s="83" t="s">
        <v>493</v>
      </c>
      <c r="CC12" s="83" t="s">
        <v>493</v>
      </c>
      <c r="CD12" s="83" t="s">
        <v>493</v>
      </c>
      <c r="CE12" s="83" t="s">
        <v>492</v>
      </c>
      <c r="CF12" s="83" t="s">
        <v>493</v>
      </c>
      <c r="CG12" s="83" t="s">
        <v>505</v>
      </c>
      <c r="CH12" s="83" t="s">
        <v>493</v>
      </c>
      <c r="CI12" s="83" t="s">
        <v>493</v>
      </c>
      <c r="CJ12" s="83" t="s">
        <v>493</v>
      </c>
      <c r="CK12" s="83" t="s">
        <v>493</v>
      </c>
      <c r="CL12" s="83" t="s">
        <v>493</v>
      </c>
      <c r="CM12" s="158"/>
      <c r="CN12" s="158"/>
      <c r="CO12" s="158"/>
    </row>
    <row r="13" spans="1:93" ht="13.5" customHeight="1" x14ac:dyDescent="0.15">
      <c r="A13" s="177"/>
      <c r="B13" s="177"/>
      <c r="C13" s="158"/>
      <c r="D13" s="158"/>
      <c r="E13" s="158"/>
      <c r="F13" s="158"/>
      <c r="G13" s="158"/>
      <c r="H13" s="158"/>
      <c r="I13" s="158"/>
      <c r="J13" s="158"/>
      <c r="K13" s="83" t="s">
        <v>471</v>
      </c>
      <c r="L13" s="83" t="s">
        <v>478</v>
      </c>
      <c r="M13" s="158"/>
      <c r="N13" s="83" t="s">
        <v>488</v>
      </c>
      <c r="O13" s="83" t="s">
        <v>488</v>
      </c>
      <c r="P13" s="83" t="s">
        <v>475</v>
      </c>
      <c r="Q13" s="83" t="s">
        <v>488</v>
      </c>
      <c r="R13" s="83" t="s">
        <v>481</v>
      </c>
      <c r="S13" s="158"/>
      <c r="T13" s="83" t="s">
        <v>499</v>
      </c>
      <c r="U13" s="83" t="s">
        <v>499</v>
      </c>
      <c r="V13" s="83" t="s">
        <v>499</v>
      </c>
      <c r="W13" s="83" t="s">
        <v>499</v>
      </c>
      <c r="X13" s="158"/>
      <c r="Y13" s="83">
        <v>1</v>
      </c>
      <c r="Z13" s="83">
        <v>2</v>
      </c>
      <c r="AA13" s="158"/>
      <c r="AB13" s="83">
        <v>6</v>
      </c>
      <c r="AC13" s="83">
        <v>1</v>
      </c>
      <c r="AD13" s="158"/>
      <c r="AE13" s="83" t="s">
        <v>469</v>
      </c>
      <c r="AF13" s="158"/>
      <c r="AG13" s="158"/>
      <c r="AH13" s="158"/>
      <c r="AI13" s="158"/>
      <c r="AJ13" s="83" t="s">
        <v>461</v>
      </c>
      <c r="AK13" s="83" t="s">
        <v>461</v>
      </c>
      <c r="AL13" s="83" t="s">
        <v>453</v>
      </c>
      <c r="AM13" s="83" t="s">
        <v>521</v>
      </c>
      <c r="AN13" s="83" t="s">
        <v>521</v>
      </c>
      <c r="AO13" s="83" t="s">
        <v>482</v>
      </c>
      <c r="AP13" s="158"/>
      <c r="AQ13" s="158"/>
      <c r="AR13" s="83" t="s">
        <v>510</v>
      </c>
      <c r="AS13" s="83" t="s">
        <v>510</v>
      </c>
      <c r="AT13" s="158"/>
      <c r="AU13" s="83" t="s">
        <v>488</v>
      </c>
      <c r="AV13" s="83" t="s">
        <v>488</v>
      </c>
      <c r="AW13" s="83" t="s">
        <v>488</v>
      </c>
      <c r="AX13" s="83" t="s">
        <v>469</v>
      </c>
      <c r="AY13" s="83" t="s">
        <v>488</v>
      </c>
      <c r="AZ13" s="83" t="s">
        <v>486</v>
      </c>
      <c r="BA13" s="83" t="s">
        <v>484</v>
      </c>
      <c r="BB13" s="83" t="s">
        <v>533</v>
      </c>
      <c r="BC13" s="83" t="s">
        <v>533</v>
      </c>
      <c r="BD13" s="83" t="s">
        <v>484</v>
      </c>
      <c r="BE13" s="83" t="s">
        <v>484</v>
      </c>
      <c r="BF13" s="83" t="s">
        <v>533</v>
      </c>
      <c r="BG13" s="83" t="s">
        <v>533</v>
      </c>
      <c r="BH13" s="83" t="s">
        <v>476</v>
      </c>
      <c r="BI13" s="83" t="s">
        <v>539</v>
      </c>
      <c r="BJ13" s="83" t="s">
        <v>469</v>
      </c>
      <c r="BK13" s="83" t="s">
        <v>479</v>
      </c>
      <c r="BL13" s="83" t="s">
        <v>469</v>
      </c>
      <c r="BM13" s="83" t="s">
        <v>475</v>
      </c>
      <c r="BN13" s="83" t="s">
        <v>533</v>
      </c>
      <c r="BO13" s="83" t="s">
        <v>475</v>
      </c>
      <c r="BP13" s="83" t="s">
        <v>533</v>
      </c>
      <c r="BQ13" s="83" t="s">
        <v>488</v>
      </c>
      <c r="BR13" s="83" t="s">
        <v>488</v>
      </c>
      <c r="BS13" s="83" t="s">
        <v>488</v>
      </c>
      <c r="BT13" s="83" t="s">
        <v>497</v>
      </c>
      <c r="BU13" s="83" t="s">
        <v>533</v>
      </c>
      <c r="BV13" s="83" t="s">
        <v>533</v>
      </c>
      <c r="BW13" s="83" t="s">
        <v>533</v>
      </c>
      <c r="BX13" s="83" t="s">
        <v>451</v>
      </c>
      <c r="BY13" s="83" t="s">
        <v>468</v>
      </c>
      <c r="BZ13" s="83" t="s">
        <v>468</v>
      </c>
      <c r="CA13" s="83" t="s">
        <v>533</v>
      </c>
      <c r="CB13" s="83" t="s">
        <v>539</v>
      </c>
      <c r="CC13" s="83" t="s">
        <v>475</v>
      </c>
      <c r="CD13" s="83" t="s">
        <v>487</v>
      </c>
      <c r="CE13" s="83" t="s">
        <v>541</v>
      </c>
      <c r="CF13" s="83" t="s">
        <v>536</v>
      </c>
      <c r="CG13" s="83" t="s">
        <v>497</v>
      </c>
      <c r="CH13" s="83" t="s">
        <v>539</v>
      </c>
      <c r="CI13" s="83" t="s">
        <v>487</v>
      </c>
      <c r="CJ13" s="83" t="s">
        <v>536</v>
      </c>
      <c r="CK13" s="83" t="s">
        <v>536</v>
      </c>
      <c r="CL13" s="83" t="s">
        <v>532</v>
      </c>
      <c r="CM13" s="158"/>
      <c r="CN13" s="158"/>
      <c r="CO13" s="158"/>
    </row>
    <row r="14" spans="1:93" ht="13.5" customHeight="1" x14ac:dyDescent="0.15">
      <c r="A14" s="177"/>
      <c r="B14" s="177"/>
      <c r="C14" s="158"/>
      <c r="D14" s="158"/>
      <c r="E14" s="158"/>
      <c r="F14" s="158"/>
      <c r="G14" s="158"/>
      <c r="H14" s="158"/>
      <c r="I14" s="158"/>
      <c r="J14" s="158"/>
      <c r="K14" s="83" t="s">
        <v>472</v>
      </c>
      <c r="L14" s="83" t="s">
        <v>476</v>
      </c>
      <c r="M14" s="158"/>
      <c r="N14" s="158"/>
      <c r="O14" s="158"/>
      <c r="P14" s="83" t="s">
        <v>492</v>
      </c>
      <c r="Q14" s="83" t="s">
        <v>481</v>
      </c>
      <c r="R14" s="83" t="s">
        <v>482</v>
      </c>
      <c r="S14" s="158"/>
      <c r="T14" s="83" t="s">
        <v>480</v>
      </c>
      <c r="U14" s="83" t="s">
        <v>480</v>
      </c>
      <c r="V14" s="83" t="s">
        <v>480</v>
      </c>
      <c r="W14" s="83" t="s">
        <v>480</v>
      </c>
      <c r="X14" s="158"/>
      <c r="Y14" s="158"/>
      <c r="Z14" s="158"/>
      <c r="AA14" s="158"/>
      <c r="AB14" s="158"/>
      <c r="AC14" s="83">
        <v>2</v>
      </c>
      <c r="AD14" s="158"/>
      <c r="AE14" s="158"/>
      <c r="AF14" s="158"/>
      <c r="AG14" s="158"/>
      <c r="AH14" s="158"/>
      <c r="AI14" s="158"/>
      <c r="AJ14" s="83" t="s">
        <v>512</v>
      </c>
      <c r="AK14" s="83" t="s">
        <v>512</v>
      </c>
      <c r="AL14" s="83" t="s">
        <v>451</v>
      </c>
      <c r="AM14" s="83" t="s">
        <v>522</v>
      </c>
      <c r="AN14" s="83" t="s">
        <v>522</v>
      </c>
      <c r="AO14" s="158"/>
      <c r="AP14" s="158"/>
      <c r="AQ14" s="158"/>
      <c r="AR14" s="83" t="s">
        <v>511</v>
      </c>
      <c r="AS14" s="83" t="s">
        <v>511</v>
      </c>
      <c r="AT14" s="158"/>
      <c r="AU14" s="83" t="s">
        <v>469</v>
      </c>
      <c r="AV14" s="83" t="s">
        <v>469</v>
      </c>
      <c r="AW14" s="83" t="s">
        <v>469</v>
      </c>
      <c r="AX14" s="158"/>
      <c r="AY14" s="83" t="s">
        <v>469</v>
      </c>
      <c r="AZ14" s="83" t="s">
        <v>488</v>
      </c>
      <c r="BA14" s="83" t="s">
        <v>488</v>
      </c>
      <c r="BB14" s="83" t="s">
        <v>486</v>
      </c>
      <c r="BC14" s="83" t="s">
        <v>486</v>
      </c>
      <c r="BD14" s="83" t="s">
        <v>488</v>
      </c>
      <c r="BE14" s="83" t="s">
        <v>488</v>
      </c>
      <c r="BF14" s="83" t="s">
        <v>486</v>
      </c>
      <c r="BG14" s="83" t="s">
        <v>486</v>
      </c>
      <c r="BH14" s="83" t="s">
        <v>488</v>
      </c>
      <c r="BI14" s="83" t="s">
        <v>488</v>
      </c>
      <c r="BJ14" s="158"/>
      <c r="BK14" s="83" t="s">
        <v>476</v>
      </c>
      <c r="BL14" s="158"/>
      <c r="BM14" s="83" t="s">
        <v>483</v>
      </c>
      <c r="BN14" s="83" t="s">
        <v>479</v>
      </c>
      <c r="BO14" s="83" t="s">
        <v>483</v>
      </c>
      <c r="BP14" s="83" t="s">
        <v>479</v>
      </c>
      <c r="BQ14" s="83" t="s">
        <v>469</v>
      </c>
      <c r="BR14" s="83" t="s">
        <v>469</v>
      </c>
      <c r="BS14" s="83" t="s">
        <v>469</v>
      </c>
      <c r="BT14" s="83" t="s">
        <v>479</v>
      </c>
      <c r="BU14" s="83" t="s">
        <v>486</v>
      </c>
      <c r="BV14" s="83" t="s">
        <v>486</v>
      </c>
      <c r="BW14" s="83" t="s">
        <v>486</v>
      </c>
      <c r="BX14" s="83" t="s">
        <v>469</v>
      </c>
      <c r="BY14" s="83" t="s">
        <v>483</v>
      </c>
      <c r="BZ14" s="83" t="s">
        <v>483</v>
      </c>
      <c r="CA14" s="83" t="s">
        <v>486</v>
      </c>
      <c r="CB14" s="83" t="s">
        <v>449</v>
      </c>
      <c r="CC14" s="83" t="s">
        <v>476</v>
      </c>
      <c r="CD14" s="83" t="s">
        <v>475</v>
      </c>
      <c r="CE14" s="83" t="s">
        <v>488</v>
      </c>
      <c r="CF14" s="83" t="s">
        <v>488</v>
      </c>
      <c r="CG14" s="83" t="s">
        <v>493</v>
      </c>
      <c r="CH14" s="83" t="s">
        <v>449</v>
      </c>
      <c r="CI14" s="83" t="s">
        <v>475</v>
      </c>
      <c r="CJ14" s="83" t="s">
        <v>488</v>
      </c>
      <c r="CK14" s="83" t="s">
        <v>488</v>
      </c>
      <c r="CL14" s="83" t="s">
        <v>492</v>
      </c>
      <c r="CM14" s="158"/>
      <c r="CN14" s="158"/>
      <c r="CO14" s="158"/>
    </row>
    <row r="15" spans="1:93" ht="13.5" customHeight="1" x14ac:dyDescent="0.15">
      <c r="A15" s="177"/>
      <c r="B15" s="177"/>
      <c r="C15" s="158"/>
      <c r="D15" s="158"/>
      <c r="E15" s="158"/>
      <c r="F15" s="158"/>
      <c r="G15" s="158"/>
      <c r="H15" s="158"/>
      <c r="I15" s="158"/>
      <c r="J15" s="158"/>
      <c r="K15" s="83" t="s">
        <v>473</v>
      </c>
      <c r="L15" s="83" t="s">
        <v>479</v>
      </c>
      <c r="M15" s="158"/>
      <c r="N15" s="158"/>
      <c r="O15" s="158"/>
      <c r="P15" s="83" t="s">
        <v>493</v>
      </c>
      <c r="Q15" s="83" t="s">
        <v>482</v>
      </c>
      <c r="R15" s="158"/>
      <c r="S15" s="158"/>
      <c r="T15" s="83" t="s">
        <v>453</v>
      </c>
      <c r="U15" s="83" t="s">
        <v>453</v>
      </c>
      <c r="V15" s="83" t="s">
        <v>453</v>
      </c>
      <c r="W15" s="83" t="s">
        <v>453</v>
      </c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83" t="s">
        <v>469</v>
      </c>
      <c r="AK15" s="83" t="s">
        <v>469</v>
      </c>
      <c r="AL15" s="158"/>
      <c r="AM15" s="158"/>
      <c r="AN15" s="158"/>
      <c r="AO15" s="158"/>
      <c r="AP15" s="158"/>
      <c r="AQ15" s="158"/>
      <c r="AR15" s="83" t="s">
        <v>461</v>
      </c>
      <c r="AS15" s="83" t="s">
        <v>461</v>
      </c>
      <c r="AT15" s="158"/>
      <c r="AU15" s="158"/>
      <c r="AV15" s="158"/>
      <c r="AW15" s="158"/>
      <c r="AX15" s="158"/>
      <c r="AY15" s="158"/>
      <c r="AZ15" s="83" t="s">
        <v>469</v>
      </c>
      <c r="BA15" s="83" t="s">
        <v>469</v>
      </c>
      <c r="BB15" s="83" t="s">
        <v>488</v>
      </c>
      <c r="BC15" s="83" t="s">
        <v>488</v>
      </c>
      <c r="BD15" s="83" t="s">
        <v>469</v>
      </c>
      <c r="BE15" s="83" t="s">
        <v>469</v>
      </c>
      <c r="BF15" s="83" t="s">
        <v>488</v>
      </c>
      <c r="BG15" s="83" t="s">
        <v>488</v>
      </c>
      <c r="BH15" s="83" t="s">
        <v>469</v>
      </c>
      <c r="BI15" s="83" t="s">
        <v>469</v>
      </c>
      <c r="BJ15" s="158"/>
      <c r="BK15" s="83" t="s">
        <v>488</v>
      </c>
      <c r="BL15" s="158"/>
      <c r="BM15" s="83" t="s">
        <v>505</v>
      </c>
      <c r="BN15" s="83" t="s">
        <v>488</v>
      </c>
      <c r="BO15" s="83" t="s">
        <v>505</v>
      </c>
      <c r="BP15" s="83" t="s">
        <v>488</v>
      </c>
      <c r="BQ15" s="158"/>
      <c r="BR15" s="158"/>
      <c r="BS15" s="158"/>
      <c r="BT15" s="83" t="s">
        <v>488</v>
      </c>
      <c r="BU15" s="83" t="s">
        <v>539</v>
      </c>
      <c r="BV15" s="83" t="s">
        <v>475</v>
      </c>
      <c r="BW15" s="83" t="s">
        <v>487</v>
      </c>
      <c r="BX15" s="158"/>
      <c r="BY15" s="83" t="s">
        <v>488</v>
      </c>
      <c r="BZ15" s="83" t="s">
        <v>488</v>
      </c>
      <c r="CA15" s="83" t="s">
        <v>487</v>
      </c>
      <c r="CB15" s="83" t="s">
        <v>488</v>
      </c>
      <c r="CC15" s="83" t="s">
        <v>449</v>
      </c>
      <c r="CD15" s="83" t="s">
        <v>534</v>
      </c>
      <c r="CE15" s="83" t="s">
        <v>469</v>
      </c>
      <c r="CF15" s="83" t="s">
        <v>495</v>
      </c>
      <c r="CG15" s="83" t="s">
        <v>536</v>
      </c>
      <c r="CH15" s="83" t="s">
        <v>488</v>
      </c>
      <c r="CI15" s="83" t="s">
        <v>534</v>
      </c>
      <c r="CJ15" s="83" t="s">
        <v>495</v>
      </c>
      <c r="CK15" s="83" t="s">
        <v>495</v>
      </c>
      <c r="CL15" s="83" t="s">
        <v>493</v>
      </c>
      <c r="CM15" s="158"/>
      <c r="CN15" s="158"/>
      <c r="CO15" s="158"/>
    </row>
    <row r="16" spans="1:93" ht="13.5" customHeight="1" x14ac:dyDescent="0.15">
      <c r="A16" s="177"/>
      <c r="B16" s="177"/>
      <c r="C16" s="158"/>
      <c r="D16" s="158"/>
      <c r="E16" s="158"/>
      <c r="F16" s="158"/>
      <c r="G16" s="158"/>
      <c r="H16" s="158"/>
      <c r="I16" s="158"/>
      <c r="J16" s="158"/>
      <c r="K16" s="83" t="s">
        <v>474</v>
      </c>
      <c r="L16" s="83" t="s">
        <v>480</v>
      </c>
      <c r="M16" s="158"/>
      <c r="N16" s="158"/>
      <c r="O16" s="158"/>
      <c r="P16" s="83" t="s">
        <v>488</v>
      </c>
      <c r="Q16" s="158"/>
      <c r="R16" s="158"/>
      <c r="S16" s="158"/>
      <c r="T16" s="83" t="s">
        <v>451</v>
      </c>
      <c r="U16" s="83" t="s">
        <v>451</v>
      </c>
      <c r="V16" s="83" t="s">
        <v>451</v>
      </c>
      <c r="W16" s="83" t="s">
        <v>451</v>
      </c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83" t="s">
        <v>512</v>
      </c>
      <c r="AS16" s="83" t="s">
        <v>512</v>
      </c>
      <c r="AT16" s="158"/>
      <c r="AU16" s="158"/>
      <c r="AV16" s="158"/>
      <c r="AW16" s="158"/>
      <c r="AX16" s="158"/>
      <c r="AY16" s="158"/>
      <c r="AZ16" s="158"/>
      <c r="BA16" s="158"/>
      <c r="BB16" s="83" t="s">
        <v>469</v>
      </c>
      <c r="BC16" s="83" t="s">
        <v>469</v>
      </c>
      <c r="BD16" s="158"/>
      <c r="BE16" s="158"/>
      <c r="BF16" s="83" t="s">
        <v>469</v>
      </c>
      <c r="BG16" s="83" t="s">
        <v>469</v>
      </c>
      <c r="BH16" s="158"/>
      <c r="BI16" s="158"/>
      <c r="BJ16" s="158"/>
      <c r="BK16" s="83" t="s">
        <v>469</v>
      </c>
      <c r="BL16" s="158"/>
      <c r="BM16" s="83" t="s">
        <v>488</v>
      </c>
      <c r="BN16" s="83" t="s">
        <v>469</v>
      </c>
      <c r="BO16" s="83" t="s">
        <v>488</v>
      </c>
      <c r="BP16" s="83" t="s">
        <v>469</v>
      </c>
      <c r="BQ16" s="158"/>
      <c r="BR16" s="158"/>
      <c r="BS16" s="158"/>
      <c r="BT16" s="83" t="s">
        <v>469</v>
      </c>
      <c r="BU16" s="83" t="s">
        <v>449</v>
      </c>
      <c r="BV16" s="83" t="s">
        <v>476</v>
      </c>
      <c r="BW16" s="83" t="s">
        <v>475</v>
      </c>
      <c r="BX16" s="158"/>
      <c r="BY16" s="83" t="s">
        <v>469</v>
      </c>
      <c r="BZ16" s="83" t="s">
        <v>469</v>
      </c>
      <c r="CA16" s="83" t="s">
        <v>475</v>
      </c>
      <c r="CB16" s="83" t="s">
        <v>469</v>
      </c>
      <c r="CC16" s="83" t="s">
        <v>488</v>
      </c>
      <c r="CD16" s="83" t="s">
        <v>449</v>
      </c>
      <c r="CE16" s="158"/>
      <c r="CF16" s="83" t="s">
        <v>449</v>
      </c>
      <c r="CG16" s="83" t="s">
        <v>488</v>
      </c>
      <c r="CH16" s="83" t="s">
        <v>469</v>
      </c>
      <c r="CI16" s="83" t="s">
        <v>449</v>
      </c>
      <c r="CJ16" s="83" t="s">
        <v>449</v>
      </c>
      <c r="CK16" s="83" t="s">
        <v>449</v>
      </c>
      <c r="CL16" s="83" t="s">
        <v>449</v>
      </c>
      <c r="CM16" s="158"/>
      <c r="CN16" s="158"/>
      <c r="CO16" s="158"/>
    </row>
    <row r="17" spans="1:93" ht="13.5" customHeight="1" x14ac:dyDescent="0.15">
      <c r="A17" s="177"/>
      <c r="B17" s="177"/>
      <c r="C17" s="158"/>
      <c r="D17" s="158"/>
      <c r="E17" s="158"/>
      <c r="F17" s="158"/>
      <c r="G17" s="158"/>
      <c r="H17" s="158"/>
      <c r="I17" s="158"/>
      <c r="J17" s="158"/>
      <c r="K17" s="83" t="s">
        <v>456</v>
      </c>
      <c r="L17" s="83" t="s">
        <v>453</v>
      </c>
      <c r="M17" s="158"/>
      <c r="N17" s="158"/>
      <c r="O17" s="158"/>
      <c r="P17" s="83" t="s">
        <v>484</v>
      </c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83" t="s">
        <v>469</v>
      </c>
      <c r="AS17" s="83" t="s">
        <v>469</v>
      </c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83" t="s">
        <v>469</v>
      </c>
      <c r="BN17" s="158"/>
      <c r="BO17" s="83" t="s">
        <v>469</v>
      </c>
      <c r="BP17" s="158"/>
      <c r="BQ17" s="158"/>
      <c r="BR17" s="158"/>
      <c r="BS17" s="158"/>
      <c r="BT17" s="158"/>
      <c r="BU17" s="83" t="s">
        <v>488</v>
      </c>
      <c r="BV17" s="83" t="s">
        <v>449</v>
      </c>
      <c r="BW17" s="83" t="s">
        <v>534</v>
      </c>
      <c r="BX17" s="158"/>
      <c r="BY17" s="158"/>
      <c r="BZ17" s="158"/>
      <c r="CA17" s="83" t="s">
        <v>534</v>
      </c>
      <c r="CB17" s="158"/>
      <c r="CC17" s="83" t="s">
        <v>469</v>
      </c>
      <c r="CD17" s="83" t="s">
        <v>488</v>
      </c>
      <c r="CE17" s="158"/>
      <c r="CF17" s="83" t="s">
        <v>488</v>
      </c>
      <c r="CG17" s="83" t="s">
        <v>495</v>
      </c>
      <c r="CH17" s="158"/>
      <c r="CI17" s="83" t="s">
        <v>488</v>
      </c>
      <c r="CJ17" s="83" t="s">
        <v>488</v>
      </c>
      <c r="CK17" s="83" t="s">
        <v>488</v>
      </c>
      <c r="CL17" s="83" t="s">
        <v>488</v>
      </c>
      <c r="CM17" s="158"/>
      <c r="CN17" s="158"/>
      <c r="CO17" s="158"/>
    </row>
    <row r="18" spans="1:93" ht="13.5" customHeight="1" x14ac:dyDescent="0.15">
      <c r="A18" s="177"/>
      <c r="B18" s="177"/>
      <c r="C18" s="158"/>
      <c r="D18" s="158"/>
      <c r="E18" s="158"/>
      <c r="F18" s="158"/>
      <c r="G18" s="158"/>
      <c r="H18" s="158"/>
      <c r="I18" s="158"/>
      <c r="J18" s="158"/>
      <c r="K18" s="83" t="s">
        <v>457</v>
      </c>
      <c r="L18" s="83" t="s">
        <v>451</v>
      </c>
      <c r="M18" s="158"/>
      <c r="N18" s="158"/>
      <c r="O18" s="158"/>
      <c r="P18" s="83" t="s">
        <v>488</v>
      </c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83" t="s">
        <v>469</v>
      </c>
      <c r="BV18" s="83" t="s">
        <v>488</v>
      </c>
      <c r="BW18" s="83" t="s">
        <v>449</v>
      </c>
      <c r="BX18" s="158"/>
      <c r="BY18" s="158"/>
      <c r="BZ18" s="158"/>
      <c r="CA18" s="83" t="s">
        <v>449</v>
      </c>
      <c r="CB18" s="158"/>
      <c r="CC18" s="158"/>
      <c r="CD18" s="83" t="s">
        <v>469</v>
      </c>
      <c r="CE18" s="158"/>
      <c r="CF18" s="83" t="s">
        <v>469</v>
      </c>
      <c r="CG18" s="83" t="s">
        <v>449</v>
      </c>
      <c r="CH18" s="158"/>
      <c r="CI18" s="83" t="s">
        <v>469</v>
      </c>
      <c r="CJ18" s="83" t="s">
        <v>469</v>
      </c>
      <c r="CK18" s="83" t="s">
        <v>469</v>
      </c>
      <c r="CL18" s="83" t="s">
        <v>469</v>
      </c>
      <c r="CM18" s="158"/>
      <c r="CN18" s="158"/>
      <c r="CO18" s="158"/>
    </row>
    <row r="19" spans="1:93" ht="13.5" customHeight="1" x14ac:dyDescent="0.15">
      <c r="A19" s="177"/>
      <c r="B19" s="177"/>
      <c r="C19" s="158"/>
      <c r="D19" s="158"/>
      <c r="E19" s="158"/>
      <c r="F19" s="158"/>
      <c r="G19" s="158"/>
      <c r="H19" s="158"/>
      <c r="I19" s="158"/>
      <c r="J19" s="158"/>
      <c r="K19" s="83" t="s">
        <v>458</v>
      </c>
      <c r="L19" s="83" t="s">
        <v>481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83" t="s">
        <v>469</v>
      </c>
      <c r="BW19" s="83" t="s">
        <v>488</v>
      </c>
      <c r="BX19" s="158"/>
      <c r="BY19" s="158"/>
      <c r="BZ19" s="158"/>
      <c r="CA19" s="83" t="s">
        <v>488</v>
      </c>
      <c r="CB19" s="158"/>
      <c r="CC19" s="158"/>
      <c r="CD19" s="158"/>
      <c r="CE19" s="158"/>
      <c r="CF19" s="158"/>
      <c r="CG19" s="83" t="s">
        <v>488</v>
      </c>
      <c r="CH19" s="158"/>
      <c r="CI19" s="158"/>
      <c r="CJ19" s="158"/>
      <c r="CK19" s="158"/>
      <c r="CL19" s="158"/>
      <c r="CM19" s="158"/>
      <c r="CN19" s="158"/>
      <c r="CO19" s="158"/>
    </row>
    <row r="20" spans="1:93" ht="13.5" customHeight="1" x14ac:dyDescent="0.15">
      <c r="A20" s="177"/>
      <c r="B20" s="177"/>
      <c r="C20" s="158"/>
      <c r="D20" s="158"/>
      <c r="E20" s="158"/>
      <c r="F20" s="158"/>
      <c r="G20" s="158"/>
      <c r="H20" s="158"/>
      <c r="I20" s="158"/>
      <c r="J20" s="158"/>
      <c r="K20" s="83" t="s">
        <v>459</v>
      </c>
      <c r="L20" s="83" t="s">
        <v>482</v>
      </c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83" t="s">
        <v>469</v>
      </c>
      <c r="BX20" s="158"/>
      <c r="BY20" s="158"/>
      <c r="BZ20" s="158"/>
      <c r="CA20" s="83" t="s">
        <v>469</v>
      </c>
      <c r="CB20" s="158"/>
      <c r="CC20" s="158"/>
      <c r="CD20" s="158"/>
      <c r="CE20" s="158"/>
      <c r="CF20" s="158"/>
      <c r="CG20" s="83" t="s">
        <v>469</v>
      </c>
      <c r="CH20" s="158"/>
      <c r="CI20" s="158"/>
      <c r="CJ20" s="158"/>
      <c r="CK20" s="158"/>
      <c r="CL20" s="158"/>
      <c r="CM20" s="158"/>
      <c r="CN20" s="158"/>
      <c r="CO20" s="158"/>
    </row>
    <row r="21" spans="1:93" ht="13.5" customHeight="1" x14ac:dyDescent="0.15">
      <c r="A21" s="177"/>
      <c r="B21" s="177"/>
      <c r="C21" s="158"/>
      <c r="D21" s="158"/>
      <c r="E21" s="158"/>
      <c r="F21" s="158"/>
      <c r="G21" s="158"/>
      <c r="H21" s="158"/>
      <c r="I21" s="158"/>
      <c r="J21" s="158"/>
      <c r="K21" s="83" t="s">
        <v>460</v>
      </c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</row>
    <row r="22" spans="1:93" ht="13.5" customHeight="1" x14ac:dyDescent="0.15">
      <c r="A22" s="86"/>
      <c r="B22" s="158" t="s">
        <v>547</v>
      </c>
      <c r="C22" s="86" t="s">
        <v>548</v>
      </c>
      <c r="D22" s="86" t="s">
        <v>549</v>
      </c>
      <c r="E22" s="86" t="s">
        <v>550</v>
      </c>
      <c r="F22" s="86" t="s">
        <v>550</v>
      </c>
      <c r="G22" s="86" t="s">
        <v>550</v>
      </c>
      <c r="H22" s="86" t="s">
        <v>550</v>
      </c>
      <c r="I22" s="86" t="s">
        <v>550</v>
      </c>
      <c r="J22" s="86" t="s">
        <v>551</v>
      </c>
      <c r="K22" s="86" t="s">
        <v>550</v>
      </c>
      <c r="L22" s="86" t="s">
        <v>550</v>
      </c>
      <c r="M22" s="86" t="s">
        <v>552</v>
      </c>
      <c r="N22" s="86" t="s">
        <v>552</v>
      </c>
      <c r="O22" s="86" t="s">
        <v>552</v>
      </c>
      <c r="P22" s="86" t="s">
        <v>552</v>
      </c>
      <c r="Q22" s="86" t="s">
        <v>552</v>
      </c>
      <c r="R22" s="86" t="s">
        <v>552</v>
      </c>
      <c r="S22" s="86" t="s">
        <v>552</v>
      </c>
      <c r="T22" s="86" t="s">
        <v>553</v>
      </c>
      <c r="U22" s="86" t="s">
        <v>553</v>
      </c>
      <c r="V22" s="86" t="s">
        <v>553</v>
      </c>
      <c r="W22" s="86" t="s">
        <v>553</v>
      </c>
      <c r="X22" s="86" t="s">
        <v>552</v>
      </c>
      <c r="Y22" s="86" t="s">
        <v>553</v>
      </c>
      <c r="Z22" s="86" t="s">
        <v>553</v>
      </c>
      <c r="AA22" s="86" t="s">
        <v>553</v>
      </c>
      <c r="AB22" s="86" t="s">
        <v>553</v>
      </c>
      <c r="AC22" s="86" t="s">
        <v>552</v>
      </c>
      <c r="AD22" s="86" t="s">
        <v>552</v>
      </c>
      <c r="AE22" s="86" t="s">
        <v>553</v>
      </c>
      <c r="AF22" s="86" t="s">
        <v>552</v>
      </c>
      <c r="AG22" s="86" t="s">
        <v>553</v>
      </c>
      <c r="AH22" s="86" t="s">
        <v>550</v>
      </c>
      <c r="AI22" s="86" t="s">
        <v>550</v>
      </c>
      <c r="AJ22" s="86" t="s">
        <v>550</v>
      </c>
      <c r="AK22" s="86" t="s">
        <v>550</v>
      </c>
      <c r="AL22" s="86" t="s">
        <v>553</v>
      </c>
      <c r="AM22" s="86" t="s">
        <v>550</v>
      </c>
      <c r="AN22" s="86" t="s">
        <v>550</v>
      </c>
      <c r="AO22" s="86" t="s">
        <v>550</v>
      </c>
      <c r="AP22" s="86" t="s">
        <v>550</v>
      </c>
      <c r="AQ22" s="86" t="s">
        <v>548</v>
      </c>
      <c r="AR22" s="86" t="s">
        <v>550</v>
      </c>
      <c r="AS22" s="86" t="s">
        <v>550</v>
      </c>
      <c r="AT22" s="86" t="s">
        <v>553</v>
      </c>
      <c r="AU22" s="86" t="s">
        <v>553</v>
      </c>
      <c r="AV22" s="86" t="s">
        <v>553</v>
      </c>
      <c r="AW22" s="86" t="s">
        <v>553</v>
      </c>
      <c r="AX22" s="86" t="s">
        <v>553</v>
      </c>
      <c r="AY22" s="86" t="s">
        <v>553</v>
      </c>
      <c r="AZ22" s="86" t="s">
        <v>553</v>
      </c>
      <c r="BA22" s="86" t="s">
        <v>553</v>
      </c>
      <c r="BB22" s="86" t="s">
        <v>553</v>
      </c>
      <c r="BC22" s="86" t="s">
        <v>553</v>
      </c>
      <c r="BD22" s="86" t="s">
        <v>553</v>
      </c>
      <c r="BE22" s="86" t="s">
        <v>553</v>
      </c>
      <c r="BF22" s="86" t="s">
        <v>553</v>
      </c>
      <c r="BG22" s="86" t="s">
        <v>553</v>
      </c>
      <c r="BH22" s="86" t="s">
        <v>553</v>
      </c>
      <c r="BI22" s="86" t="s">
        <v>553</v>
      </c>
      <c r="BJ22" s="86" t="s">
        <v>553</v>
      </c>
      <c r="BK22" s="86" t="s">
        <v>553</v>
      </c>
      <c r="BL22" s="86" t="s">
        <v>553</v>
      </c>
      <c r="BM22" s="86" t="s">
        <v>553</v>
      </c>
      <c r="BN22" s="86" t="s">
        <v>553</v>
      </c>
      <c r="BO22" s="86" t="s">
        <v>553</v>
      </c>
      <c r="BP22" s="86" t="s">
        <v>553</v>
      </c>
      <c r="BQ22" s="86" t="s">
        <v>553</v>
      </c>
      <c r="BR22" s="86" t="s">
        <v>553</v>
      </c>
      <c r="BS22" s="86" t="s">
        <v>553</v>
      </c>
      <c r="BT22" s="86" t="s">
        <v>553</v>
      </c>
      <c r="BU22" s="86" t="s">
        <v>553</v>
      </c>
      <c r="BV22" s="86" t="s">
        <v>553</v>
      </c>
      <c r="BW22" s="86" t="s">
        <v>553</v>
      </c>
      <c r="BX22" s="86" t="s">
        <v>553</v>
      </c>
      <c r="BY22" s="86" t="s">
        <v>553</v>
      </c>
      <c r="BZ22" s="86" t="s">
        <v>553</v>
      </c>
      <c r="CA22" s="86" t="s">
        <v>553</v>
      </c>
      <c r="CB22" s="86" t="s">
        <v>553</v>
      </c>
      <c r="CC22" s="86" t="s">
        <v>553</v>
      </c>
      <c r="CD22" s="86" t="s">
        <v>553</v>
      </c>
      <c r="CE22" s="86" t="s">
        <v>553</v>
      </c>
      <c r="CF22" s="86" t="s">
        <v>553</v>
      </c>
      <c r="CG22" s="86" t="s">
        <v>553</v>
      </c>
      <c r="CH22" s="86" t="s">
        <v>553</v>
      </c>
      <c r="CI22" s="86" t="s">
        <v>553</v>
      </c>
      <c r="CJ22" s="86" t="s">
        <v>553</v>
      </c>
      <c r="CK22" s="86" t="s">
        <v>553</v>
      </c>
      <c r="CL22" s="86" t="s">
        <v>553</v>
      </c>
      <c r="CM22" s="86" t="s">
        <v>553</v>
      </c>
      <c r="CN22" s="86" t="s">
        <v>550</v>
      </c>
      <c r="CO22" s="158"/>
    </row>
    <row r="23" spans="1:93" ht="13.5" customHeight="1" x14ac:dyDescent="0.15">
      <c r="A23" s="177" t="s">
        <v>554</v>
      </c>
      <c r="B23" s="177"/>
      <c r="C23" s="86"/>
      <c r="D23" s="86">
        <v>350</v>
      </c>
      <c r="E23" s="86">
        <v>15.5</v>
      </c>
      <c r="F23" s="86">
        <v>6.8</v>
      </c>
      <c r="G23" s="86">
        <v>2.7</v>
      </c>
      <c r="H23" s="86">
        <v>73.8</v>
      </c>
      <c r="I23" s="86">
        <v>1.2</v>
      </c>
      <c r="J23" s="86">
        <v>1464</v>
      </c>
      <c r="K23" s="86">
        <v>5.9</v>
      </c>
      <c r="L23" s="86">
        <v>2.4</v>
      </c>
      <c r="M23" s="86">
        <v>0</v>
      </c>
      <c r="N23" s="86">
        <v>0</v>
      </c>
      <c r="O23" s="86">
        <v>1</v>
      </c>
      <c r="P23" s="86">
        <v>0</v>
      </c>
      <c r="Q23" s="86">
        <v>1</v>
      </c>
      <c r="R23" s="86">
        <v>0</v>
      </c>
      <c r="S23" s="86">
        <v>0</v>
      </c>
      <c r="T23" s="86">
        <v>1.2</v>
      </c>
      <c r="U23" s="86">
        <v>0.1</v>
      </c>
      <c r="V23" s="86">
        <v>0.1</v>
      </c>
      <c r="W23" s="86">
        <v>0</v>
      </c>
      <c r="X23" s="86">
        <v>0</v>
      </c>
      <c r="Y23" s="86">
        <v>0.41</v>
      </c>
      <c r="Z23" s="86">
        <v>0.04</v>
      </c>
      <c r="AA23" s="86">
        <v>6.3</v>
      </c>
      <c r="AB23" s="86">
        <v>0.45</v>
      </c>
      <c r="AC23" s="86">
        <v>0</v>
      </c>
      <c r="AD23" s="86">
        <v>27</v>
      </c>
      <c r="AE23" s="86">
        <v>1.36</v>
      </c>
      <c r="AF23" s="86">
        <v>6</v>
      </c>
      <c r="AG23" s="86">
        <v>0</v>
      </c>
      <c r="AH23" s="86">
        <v>2.34</v>
      </c>
      <c r="AI23" s="86">
        <v>0.62</v>
      </c>
      <c r="AJ23" s="86">
        <v>0.82</v>
      </c>
      <c r="AK23" s="86">
        <v>0.9</v>
      </c>
      <c r="AL23" s="86">
        <v>0</v>
      </c>
      <c r="AM23" s="86">
        <v>0.7</v>
      </c>
      <c r="AN23" s="86">
        <v>2.2999999999999998</v>
      </c>
      <c r="AO23" s="86">
        <v>3</v>
      </c>
      <c r="AP23" s="86">
        <v>0</v>
      </c>
      <c r="AQ23" s="86"/>
      <c r="AR23" s="86">
        <v>0.03</v>
      </c>
      <c r="AS23" s="86">
        <v>0.86</v>
      </c>
      <c r="AT23" s="86">
        <v>0</v>
      </c>
      <c r="AU23" s="86">
        <v>0</v>
      </c>
      <c r="AV23" s="86">
        <v>0</v>
      </c>
      <c r="AW23" s="86">
        <v>0</v>
      </c>
      <c r="AX23" s="86">
        <v>0</v>
      </c>
      <c r="AY23" s="86">
        <v>1</v>
      </c>
      <c r="AZ23" s="86">
        <v>0</v>
      </c>
      <c r="BA23" s="86">
        <v>18</v>
      </c>
      <c r="BB23" s="86">
        <v>1</v>
      </c>
      <c r="BC23" s="86">
        <v>0</v>
      </c>
      <c r="BD23" s="86">
        <v>520</v>
      </c>
      <c r="BE23" s="86">
        <v>0</v>
      </c>
      <c r="BF23" s="86">
        <v>2</v>
      </c>
      <c r="BG23" s="86">
        <v>0</v>
      </c>
      <c r="BH23" s="86">
        <v>47</v>
      </c>
      <c r="BI23" s="86">
        <v>13</v>
      </c>
      <c r="BJ23" s="86">
        <v>6</v>
      </c>
      <c r="BK23" s="86">
        <v>12</v>
      </c>
      <c r="BL23" s="86">
        <v>0</v>
      </c>
      <c r="BM23" s="86">
        <v>0</v>
      </c>
      <c r="BN23" s="86">
        <v>0</v>
      </c>
      <c r="BO23" s="86">
        <v>6</v>
      </c>
      <c r="BP23" s="86">
        <v>0</v>
      </c>
      <c r="BQ23" s="86">
        <v>800</v>
      </c>
      <c r="BR23" s="86">
        <v>11</v>
      </c>
      <c r="BS23" s="86">
        <v>1</v>
      </c>
      <c r="BT23" s="86">
        <v>3</v>
      </c>
      <c r="BU23" s="86">
        <v>0</v>
      </c>
      <c r="BV23" s="86">
        <v>0</v>
      </c>
      <c r="BW23" s="86">
        <v>0</v>
      </c>
      <c r="BX23" s="86">
        <v>860</v>
      </c>
      <c r="BY23" s="86">
        <v>33</v>
      </c>
      <c r="BZ23" s="86">
        <v>0</v>
      </c>
      <c r="CA23" s="86">
        <v>0</v>
      </c>
      <c r="CB23" s="86">
        <v>0</v>
      </c>
      <c r="CC23" s="86">
        <v>0</v>
      </c>
      <c r="CD23" s="86">
        <v>0</v>
      </c>
      <c r="CE23" s="86">
        <v>0</v>
      </c>
      <c r="CF23" s="86">
        <v>0</v>
      </c>
      <c r="CG23" s="86">
        <v>0</v>
      </c>
      <c r="CH23" s="86">
        <v>0</v>
      </c>
      <c r="CI23" s="86">
        <v>0</v>
      </c>
      <c r="CJ23" s="86">
        <v>0</v>
      </c>
      <c r="CK23" s="86">
        <v>0</v>
      </c>
      <c r="CL23" s="86">
        <v>0</v>
      </c>
      <c r="CM23" s="86">
        <v>1</v>
      </c>
      <c r="CN23" s="86">
        <v>100</v>
      </c>
      <c r="CO23" s="86"/>
    </row>
    <row r="24" spans="1:93" ht="17.25" customHeight="1" x14ac:dyDescent="0.15">
      <c r="A24" s="176" t="s">
        <v>726</v>
      </c>
      <c r="B24" s="176"/>
      <c r="C24" s="86">
        <v>0</v>
      </c>
      <c r="D24" s="86">
        <v>350</v>
      </c>
      <c r="E24" s="86">
        <v>15.5</v>
      </c>
      <c r="F24" s="86">
        <v>6.8</v>
      </c>
      <c r="G24" s="86">
        <v>2.7</v>
      </c>
      <c r="H24" s="86">
        <v>73.8</v>
      </c>
      <c r="I24" s="86">
        <v>1.2</v>
      </c>
      <c r="J24" s="86">
        <v>1464</v>
      </c>
      <c r="K24" s="86">
        <v>5.9</v>
      </c>
      <c r="L24" s="86">
        <v>2.4</v>
      </c>
      <c r="M24" s="86">
        <v>0</v>
      </c>
      <c r="N24" s="86">
        <v>0</v>
      </c>
      <c r="O24" s="86">
        <v>1</v>
      </c>
      <c r="P24" s="86">
        <v>0</v>
      </c>
      <c r="Q24" s="86">
        <v>1</v>
      </c>
      <c r="R24" s="86" t="s">
        <v>590</v>
      </c>
      <c r="S24" s="86">
        <v>0</v>
      </c>
      <c r="T24" s="86">
        <v>1.2</v>
      </c>
      <c r="U24" s="86">
        <v>0.1</v>
      </c>
      <c r="V24" s="86">
        <v>0.1</v>
      </c>
      <c r="W24" s="86">
        <v>0</v>
      </c>
      <c r="X24" s="86">
        <v>0</v>
      </c>
      <c r="Y24" s="86">
        <v>0.41</v>
      </c>
      <c r="Z24" s="86">
        <v>0.04</v>
      </c>
      <c r="AA24" s="86">
        <v>6.3</v>
      </c>
      <c r="AB24" s="86">
        <v>0.45</v>
      </c>
      <c r="AC24" s="86">
        <v>0</v>
      </c>
      <c r="AD24" s="86">
        <v>27</v>
      </c>
      <c r="AE24" s="86">
        <v>1.36</v>
      </c>
      <c r="AF24" s="86">
        <v>6</v>
      </c>
      <c r="AG24" s="86">
        <v>0</v>
      </c>
      <c r="AH24" s="86">
        <v>2.34</v>
      </c>
      <c r="AI24" s="86">
        <v>0.62</v>
      </c>
      <c r="AJ24" s="86">
        <v>0.82</v>
      </c>
      <c r="AK24" s="86">
        <v>0.9</v>
      </c>
      <c r="AL24" s="86">
        <v>0</v>
      </c>
      <c r="AM24" s="86">
        <v>0.7</v>
      </c>
      <c r="AN24" s="86">
        <v>2.2999999999999998</v>
      </c>
      <c r="AO24" s="86">
        <v>3</v>
      </c>
      <c r="AP24" s="86">
        <v>0</v>
      </c>
      <c r="AQ24" s="86"/>
      <c r="AR24" s="86">
        <v>0.03</v>
      </c>
      <c r="AS24" s="86">
        <v>0.86</v>
      </c>
      <c r="AT24" s="86"/>
      <c r="AU24" s="86"/>
      <c r="AV24" s="86"/>
      <c r="AW24" s="86"/>
      <c r="AX24" s="86">
        <v>0</v>
      </c>
      <c r="AY24" s="86">
        <v>1</v>
      </c>
      <c r="AZ24" s="86"/>
      <c r="BA24" s="86">
        <v>18</v>
      </c>
      <c r="BB24" s="86">
        <v>1</v>
      </c>
      <c r="BC24" s="86"/>
      <c r="BD24" s="86">
        <v>520</v>
      </c>
      <c r="BE24" s="86"/>
      <c r="BF24" s="86">
        <v>2</v>
      </c>
      <c r="BG24" s="86"/>
      <c r="BH24" s="86">
        <v>47</v>
      </c>
      <c r="BI24" s="86">
        <v>13</v>
      </c>
      <c r="BJ24" s="86">
        <v>6</v>
      </c>
      <c r="BK24" s="86">
        <v>12</v>
      </c>
      <c r="BL24" s="86" t="s">
        <v>555</v>
      </c>
      <c r="BM24" s="86">
        <v>0</v>
      </c>
      <c r="BN24" s="86" t="s">
        <v>555</v>
      </c>
      <c r="BO24" s="86">
        <v>6</v>
      </c>
      <c r="BP24" s="86" t="s">
        <v>590</v>
      </c>
      <c r="BQ24" s="86">
        <v>800</v>
      </c>
      <c r="BR24" s="86">
        <v>11</v>
      </c>
      <c r="BS24" s="86">
        <v>1</v>
      </c>
      <c r="BT24" s="86">
        <v>3</v>
      </c>
      <c r="BU24" s="86" t="s">
        <v>555</v>
      </c>
      <c r="BV24" s="86" t="s">
        <v>555</v>
      </c>
      <c r="BW24" s="86" t="s">
        <v>555</v>
      </c>
      <c r="BX24" s="86">
        <v>860</v>
      </c>
      <c r="BY24" s="86">
        <v>33</v>
      </c>
      <c r="BZ24" s="86" t="s">
        <v>555</v>
      </c>
      <c r="CA24" s="86" t="s">
        <v>555</v>
      </c>
      <c r="CB24" s="86">
        <v>0</v>
      </c>
      <c r="CC24" s="86" t="s">
        <v>555</v>
      </c>
      <c r="CD24" s="86" t="s">
        <v>555</v>
      </c>
      <c r="CE24" s="86" t="s">
        <v>555</v>
      </c>
      <c r="CF24" s="86" t="s">
        <v>555</v>
      </c>
      <c r="CG24" s="86" t="s">
        <v>555</v>
      </c>
      <c r="CH24" s="86" t="s">
        <v>555</v>
      </c>
      <c r="CI24" s="86" t="s">
        <v>555</v>
      </c>
      <c r="CJ24" s="86" t="s">
        <v>555</v>
      </c>
      <c r="CK24" s="86" t="s">
        <v>555</v>
      </c>
      <c r="CL24" s="86" t="s">
        <v>555</v>
      </c>
      <c r="CM24" s="86">
        <v>1</v>
      </c>
      <c r="CN24" s="86"/>
      <c r="CO24" s="86"/>
    </row>
    <row r="25" spans="1:93" x14ac:dyDescent="0.15">
      <c r="A25" t="s">
        <v>591</v>
      </c>
    </row>
    <row r="26" spans="1:93" x14ac:dyDescent="0.15">
      <c r="A26" t="s">
        <v>591</v>
      </c>
    </row>
    <row r="27" spans="1:93" x14ac:dyDescent="0.15">
      <c r="A27" s="95"/>
    </row>
    <row r="28" spans="1:93" x14ac:dyDescent="0.15">
      <c r="A28" s="79"/>
    </row>
    <row r="29" spans="1:93" x14ac:dyDescent="0.15">
      <c r="A29" s="80"/>
    </row>
  </sheetData>
  <mergeCells count="3">
    <mergeCell ref="A24:B24"/>
    <mergeCell ref="A8:B21"/>
    <mergeCell ref="A23:B23"/>
  </mergeCells>
  <phoneticPr fontId="16"/>
  <hyperlinks>
    <hyperlink ref="B3" r:id="rId1"/>
    <hyperlink ref="C8" r:id="rId2" tooltip="廃棄率" display="http://fooddb.mext.go.jp/nutman/nutman_01.html"/>
    <hyperlink ref="C9" r:id="rId3" tooltip="廃棄率" display="http://fooddb.mext.go.jp/nutman/nutman_01.html"/>
    <hyperlink ref="C10" r:id="rId4" tooltip="廃棄率" display="http://fooddb.mext.go.jp/nutman/nutman_01.html"/>
    <hyperlink ref="D8" r:id="rId5" tooltip="エネルギー(kcal)" display="http://fooddb.mext.go.jp/nutman/nutman_02.html"/>
    <hyperlink ref="D9" r:id="rId6" tooltip="エネルギー(kcal)" display="http://fooddb.mext.go.jp/nutman/nutman_02.html"/>
    <hyperlink ref="D10" r:id="rId7" tooltip="エネルギー(kcal)" display="http://fooddb.mext.go.jp/nutman/nutman_02.html"/>
    <hyperlink ref="D11" r:id="rId8" tooltip="エネルギー(kcal)" display="http://fooddb.mext.go.jp/nutman/nutman_02.html"/>
    <hyperlink ref="D12" r:id="rId9" tooltip="エネルギー(kcal)" display="http://fooddb.mext.go.jp/nutman/nutman_02.html"/>
    <hyperlink ref="E8" r:id="rId10" tooltip="水分" display="http://fooddb.mext.go.jp/nutman/nutman_03.html"/>
    <hyperlink ref="E9" r:id="rId11" tooltip="水分" display="http://fooddb.mext.go.jp/nutman/nutman_03.html"/>
    <hyperlink ref="F8" r:id="rId12" tooltip="たんぱく質" display="http://fooddb.mext.go.jp/nutman/nutman_03.html"/>
    <hyperlink ref="F9" r:id="rId13" tooltip="たんぱく質" display="http://fooddb.mext.go.jp/nutman/nutman_03.html"/>
    <hyperlink ref="F10" r:id="rId14" tooltip="たんぱく質" display="http://fooddb.mext.go.jp/nutman/nutman_03.html"/>
    <hyperlink ref="F11" r:id="rId15" tooltip="たんぱく質" display="http://fooddb.mext.go.jp/nutman/nutman_03.html"/>
    <hyperlink ref="F12" r:id="rId16" tooltip="たんぱく質" display="http://fooddb.mext.go.jp/nutman/nutman_03.html"/>
    <hyperlink ref="G8" r:id="rId17" tooltip="脂質" display="http://fooddb.mext.go.jp/nutman/nutman_03.html"/>
    <hyperlink ref="G9" r:id="rId18" tooltip="脂質" display="http://fooddb.mext.go.jp/nutman/nutman_03.html"/>
    <hyperlink ref="H8" r:id="rId19" tooltip="炭水化物" display="http://fooddb.mext.go.jp/nutman/nutman_03.html"/>
    <hyperlink ref="H9" r:id="rId20" tooltip="炭水化物" display="http://fooddb.mext.go.jp/nutman/nutman_03.html"/>
    <hyperlink ref="H10" r:id="rId21" tooltip="炭水化物" display="http://fooddb.mext.go.jp/nutman/nutman_03.html"/>
    <hyperlink ref="H11" r:id="rId22" tooltip="炭水化物" display="http://fooddb.mext.go.jp/nutman/nutman_03.html"/>
    <hyperlink ref="I8" r:id="rId23" tooltip="灰分" display="http://fooddb.mext.go.jp/nutman/nutman_03.html"/>
    <hyperlink ref="I9" r:id="rId24" tooltip="灰分" display="http://fooddb.mext.go.jp/nutman/nutman_03.html"/>
    <hyperlink ref="J8" r:id="rId25" tooltip="エネルギー(kJ)" display="http://fooddb.mext.go.jp/nutman/nutman_02.html"/>
    <hyperlink ref="J9" r:id="rId26" tooltip="エネルギー(kJ)" display="http://fooddb.mext.go.jp/nutman/nutman_02.html"/>
    <hyperlink ref="J10" r:id="rId27" tooltip="エネルギー(kJ)" display="http://fooddb.mext.go.jp/nutman/nutman_02.html"/>
    <hyperlink ref="J11" r:id="rId28" tooltip="エネルギー(kJ)" display="http://fooddb.mext.go.jp/nutman/nutman_02.html"/>
    <hyperlink ref="J12" r:id="rId29" tooltip="エネルギー(kJ)" display="http://fooddb.mext.go.jp/nutman/nutman_02.html"/>
    <hyperlink ref="K8" r:id="rId30" tooltip="アミノ酸組成によるたんぱく質" display="http://fooddb.mext.go.jp/nutman/nutman_03.html"/>
    <hyperlink ref="K9" r:id="rId31" tooltip="アミノ酸組成によるたんぱく質" display="http://fooddb.mext.go.jp/nutman/nutman_03.html"/>
    <hyperlink ref="K10" r:id="rId32" tooltip="アミノ酸組成によるたんぱく質" display="http://fooddb.mext.go.jp/nutman/nutman_03.html"/>
    <hyperlink ref="K11" r:id="rId33" tooltip="アミノ酸組成によるたんぱく質" display="http://fooddb.mext.go.jp/nutman/nutman_03.html"/>
    <hyperlink ref="K12" r:id="rId34" tooltip="アミノ酸組成によるたんぱく質" display="http://fooddb.mext.go.jp/nutman/nutman_03.html"/>
    <hyperlink ref="K13" r:id="rId35" tooltip="アミノ酸組成によるたんぱく質" display="http://fooddb.mext.go.jp/nutman/nutman_03.html"/>
    <hyperlink ref="K14" r:id="rId36" tooltip="アミノ酸組成によるたんぱく質" display="http://fooddb.mext.go.jp/nutman/nutman_03.html"/>
    <hyperlink ref="K15" r:id="rId37" tooltip="アミノ酸組成によるたんぱく質" display="http://fooddb.mext.go.jp/nutman/nutman_03.html"/>
    <hyperlink ref="K16" r:id="rId38" tooltip="アミノ酸組成によるたんぱく質" display="http://fooddb.mext.go.jp/nutman/nutman_03.html"/>
    <hyperlink ref="K17" r:id="rId39" tooltip="アミノ酸組成によるたんぱく質" display="http://fooddb.mext.go.jp/nutman/nutman_03.html"/>
    <hyperlink ref="K18" r:id="rId40" tooltip="アミノ酸組成によるたんぱく質" display="http://fooddb.mext.go.jp/nutman/nutman_03.html"/>
    <hyperlink ref="K19" r:id="rId41" tooltip="アミノ酸組成によるたんぱく質" display="http://fooddb.mext.go.jp/nutman/nutman_03.html"/>
    <hyperlink ref="K20" r:id="rId42" tooltip="アミノ酸組成によるたんぱく質" display="http://fooddb.mext.go.jp/nutman/nutman_03.html"/>
    <hyperlink ref="K21" r:id="rId43" tooltip="アミノ酸組成によるたんぱく質" display="http://fooddb.mext.go.jp/nutman/nutman_03.html"/>
    <hyperlink ref="L8" r:id="rId44" tooltip="トリアシルグリセロール当量" display="http://fooddb.mext.go.jp/nutman/nutman_03.html"/>
    <hyperlink ref="L9" r:id="rId45" tooltip="トリアシルグリセロール当量" display="http://fooddb.mext.go.jp/nutman/nutman_03.html"/>
    <hyperlink ref="L10" r:id="rId46" tooltip="トリアシルグリセロール当量" display="http://fooddb.mext.go.jp/nutman/nutman_03.html"/>
    <hyperlink ref="L11" r:id="rId47" tooltip="トリアシルグリセロール当量" display="http://fooddb.mext.go.jp/nutman/nutman_03.html"/>
    <hyperlink ref="L12" r:id="rId48" tooltip="トリアシルグリセロール当量" display="http://fooddb.mext.go.jp/nutman/nutman_03.html"/>
    <hyperlink ref="L13" r:id="rId49" tooltip="トリアシルグリセロール当量" display="http://fooddb.mext.go.jp/nutman/nutman_03.html"/>
    <hyperlink ref="L14" r:id="rId50" tooltip="トリアシルグリセロール当量" display="http://fooddb.mext.go.jp/nutman/nutman_03.html"/>
    <hyperlink ref="L15" r:id="rId51" tooltip="トリアシルグリセロール当量" display="http://fooddb.mext.go.jp/nutman/nutman_03.html"/>
    <hyperlink ref="L16" r:id="rId52" tooltip="トリアシルグリセロール当量" display="http://fooddb.mext.go.jp/nutman/nutman_03.html"/>
    <hyperlink ref="L17" r:id="rId53" tooltip="トリアシルグリセロール当量" display="http://fooddb.mext.go.jp/nutman/nutman_03.html"/>
    <hyperlink ref="L18" r:id="rId54" tooltip="トリアシルグリセロール当量" display="http://fooddb.mext.go.jp/nutman/nutman_03.html"/>
    <hyperlink ref="L19" r:id="rId55" tooltip="トリアシルグリセロール当量" display="http://fooddb.mext.go.jp/nutman/nutman_03.html"/>
    <hyperlink ref="L20" r:id="rId56" tooltip="トリアシルグリセロール当量" display="http://fooddb.mext.go.jp/nutman/nutman_03.html"/>
    <hyperlink ref="M8" r:id="rId57" tooltip="レチノール" display="http://fooddb.mext.go.jp/nutman/nutman_05.html"/>
    <hyperlink ref="M9" r:id="rId58" tooltip="レチノール" display="http://fooddb.mext.go.jp/nutman/nutman_05.html"/>
    <hyperlink ref="M10" r:id="rId59" tooltip="レチノール" display="http://fooddb.mext.go.jp/nutman/nutman_05.html"/>
    <hyperlink ref="M11" r:id="rId60" tooltip="レチノール" display="http://fooddb.mext.go.jp/nutman/nutman_05.html"/>
    <hyperlink ref="M12" r:id="rId61" tooltip="レチノール" display="http://fooddb.mext.go.jp/nutman/nutman_05.html"/>
    <hyperlink ref="N8" r:id="rId62" tooltip="α－カロテン" display="http://fooddb.mext.go.jp/nutman/nutman_05.html"/>
    <hyperlink ref="N9" r:id="rId63" tooltip="α－カロテン" display="http://fooddb.mext.go.jp/nutman/nutman_05.html"/>
    <hyperlink ref="N10" r:id="rId64" tooltip="α－カロテン" display="http://fooddb.mext.go.jp/nutman/nutman_05.html"/>
    <hyperlink ref="N11" r:id="rId65" tooltip="α－カロテン" display="http://fooddb.mext.go.jp/nutman/nutman_05.html"/>
    <hyperlink ref="N12" r:id="rId66" tooltip="α－カロテン" display="http://fooddb.mext.go.jp/nutman/nutman_05.html"/>
    <hyperlink ref="N13" r:id="rId67" tooltip="α－カロテン" display="http://fooddb.mext.go.jp/nutman/nutman_05.html"/>
    <hyperlink ref="O8" r:id="rId68" tooltip="β－カロテン" display="http://fooddb.mext.go.jp/nutman/nutman_05.html"/>
    <hyperlink ref="O9" r:id="rId69" tooltip="β－カロテン" display="http://fooddb.mext.go.jp/nutman/nutman_05.html"/>
    <hyperlink ref="O10" r:id="rId70" tooltip="β－カロテン" display="http://fooddb.mext.go.jp/nutman/nutman_05.html"/>
    <hyperlink ref="O11" r:id="rId71" tooltip="β－カロテン" display="http://fooddb.mext.go.jp/nutman/nutman_05.html"/>
    <hyperlink ref="O12" r:id="rId72" tooltip="β－カロテン" display="http://fooddb.mext.go.jp/nutman/nutman_05.html"/>
    <hyperlink ref="O13" r:id="rId73" tooltip="β－カロテン" display="http://fooddb.mext.go.jp/nutman/nutman_05.html"/>
    <hyperlink ref="P8" r:id="rId74" tooltip="β－クリプトキサンチン" display="http://fooddb.mext.go.jp/nutman/nutman_05.html"/>
    <hyperlink ref="P9" r:id="rId75" tooltip="β－クリプトキサンチン" display="http://fooddb.mext.go.jp/nutman/nutman_05.html"/>
    <hyperlink ref="P10" r:id="rId76" tooltip="β－クリプトキサンチン" display="http://fooddb.mext.go.jp/nutman/nutman_05.html"/>
    <hyperlink ref="P11" r:id="rId77" tooltip="β－クリプトキサンチン" display="http://fooddb.mext.go.jp/nutman/nutman_05.html"/>
    <hyperlink ref="P12" r:id="rId78" tooltip="β－クリプトキサンチン" display="http://fooddb.mext.go.jp/nutman/nutman_05.html"/>
    <hyperlink ref="P13" r:id="rId79" tooltip="β－クリプトキサンチン" display="http://fooddb.mext.go.jp/nutman/nutman_05.html"/>
    <hyperlink ref="P14" r:id="rId80" tooltip="β－クリプトキサンチン" display="http://fooddb.mext.go.jp/nutman/nutman_05.html"/>
    <hyperlink ref="P15" r:id="rId81" tooltip="β－クリプトキサンチン" display="http://fooddb.mext.go.jp/nutman/nutman_05.html"/>
    <hyperlink ref="P16" r:id="rId82" tooltip="β－クリプトキサンチン" display="http://fooddb.mext.go.jp/nutman/nutman_05.html"/>
    <hyperlink ref="P17" r:id="rId83" tooltip="β－クリプトキサンチン" display="http://fooddb.mext.go.jp/nutman/nutman_05.html"/>
    <hyperlink ref="P18" r:id="rId84" tooltip="β－クリプトキサンチン" display="http://fooddb.mext.go.jp/nutman/nutman_05.html"/>
    <hyperlink ref="Q8" r:id="rId85" tooltip="β－カロテン当量" display="http://fooddb.mext.go.jp/nutman/nutman_05.html"/>
    <hyperlink ref="Q9" r:id="rId86" tooltip="β－カロテン当量" display="http://fooddb.mext.go.jp/nutman/nutman_05.html"/>
    <hyperlink ref="Q10" r:id="rId87" tooltip="β－カロテン当量" display="http://fooddb.mext.go.jp/nutman/nutman_05.html"/>
    <hyperlink ref="Q11" r:id="rId88" tooltip="β－カロテン当量" display="http://fooddb.mext.go.jp/nutman/nutman_05.html"/>
    <hyperlink ref="Q12" r:id="rId89" tooltip="β－カロテン当量" display="http://fooddb.mext.go.jp/nutman/nutman_05.html"/>
    <hyperlink ref="Q13" r:id="rId90" tooltip="β－カロテン当量" display="http://fooddb.mext.go.jp/nutman/nutman_05.html"/>
    <hyperlink ref="Q14" r:id="rId91" tooltip="β－カロテン当量" display="http://fooddb.mext.go.jp/nutman/nutman_05.html"/>
    <hyperlink ref="Q15" r:id="rId92" tooltip="β－カロテン当量" display="http://fooddb.mext.go.jp/nutman/nutman_05.html"/>
    <hyperlink ref="R8" r:id="rId93" tooltip="レチノール当量" display="http://fooddb.mext.go.jp/nutman/nutman_05.html"/>
    <hyperlink ref="R9" r:id="rId94" tooltip="レチノール当量" display="http://fooddb.mext.go.jp/nutman/nutman_05.html"/>
    <hyperlink ref="R10" r:id="rId95" tooltip="レチノール当量" display="http://fooddb.mext.go.jp/nutman/nutman_05.html"/>
    <hyperlink ref="R11" r:id="rId96" tooltip="レチノール当量" display="http://fooddb.mext.go.jp/nutman/nutman_05.html"/>
    <hyperlink ref="R12" r:id="rId97" tooltip="レチノール当量" display="http://fooddb.mext.go.jp/nutman/nutman_05.html"/>
    <hyperlink ref="R13" r:id="rId98" tooltip="レチノール当量" display="http://fooddb.mext.go.jp/nutman/nutman_05.html"/>
    <hyperlink ref="R14" r:id="rId99" tooltip="レチノール当量" display="http://fooddb.mext.go.jp/nutman/nutman_05.html"/>
    <hyperlink ref="S8" r:id="rId100" tooltip="ビタミンD" display="http://fooddb.mext.go.jp/nutman/nutman_05.html"/>
    <hyperlink ref="S9" r:id="rId101" tooltip="ビタミンD" display="http://fooddb.mext.go.jp/nutman/nutman_05.html"/>
    <hyperlink ref="S10" r:id="rId102" tooltip="ビタミンD" display="http://fooddb.mext.go.jp/nutman/nutman_05.html"/>
    <hyperlink ref="S11" r:id="rId103" tooltip="ビタミンD" display="http://fooddb.mext.go.jp/nutman/nutman_05.html"/>
    <hyperlink ref="S12" r:id="rId104" tooltip="ビタミンD" display="http://fooddb.mext.go.jp/nutman/nutman_05.html"/>
    <hyperlink ref="T8" r:id="rId105" tooltip="α－トコフェロール" display="http://fooddb.mext.go.jp/nutman/nutman_05.html"/>
    <hyperlink ref="T9" r:id="rId106" tooltip="α－トコフェロール" display="http://fooddb.mext.go.jp/nutman/nutman_05.html"/>
    <hyperlink ref="T10" r:id="rId107" tooltip="α－トコフェロール" display="http://fooddb.mext.go.jp/nutman/nutman_05.html"/>
    <hyperlink ref="T11" r:id="rId108" tooltip="α－トコフェロール" display="http://fooddb.mext.go.jp/nutman/nutman_05.html"/>
    <hyperlink ref="T12" r:id="rId109" tooltip="α－トコフェロール" display="http://fooddb.mext.go.jp/nutman/nutman_05.html"/>
    <hyperlink ref="T13" r:id="rId110" tooltip="α－トコフェロール" display="http://fooddb.mext.go.jp/nutman/nutman_05.html"/>
    <hyperlink ref="T14" r:id="rId111" tooltip="α－トコフェロール" display="http://fooddb.mext.go.jp/nutman/nutman_05.html"/>
    <hyperlink ref="T15" r:id="rId112" tooltip="α－トコフェロール" display="http://fooddb.mext.go.jp/nutman/nutman_05.html"/>
    <hyperlink ref="T16" r:id="rId113" tooltip="α－トコフェロール" display="http://fooddb.mext.go.jp/nutman/nutman_05.html"/>
    <hyperlink ref="U8" r:id="rId114" tooltip="β－トコフェロール" display="http://fooddb.mext.go.jp/nutman/nutman_05.html"/>
    <hyperlink ref="U9" r:id="rId115" tooltip="β－トコフェロール" display="http://fooddb.mext.go.jp/nutman/nutman_05.html"/>
    <hyperlink ref="U10" r:id="rId116" tooltip="β－トコフェロール" display="http://fooddb.mext.go.jp/nutman/nutman_05.html"/>
    <hyperlink ref="U11" r:id="rId117" tooltip="β－トコフェロール" display="http://fooddb.mext.go.jp/nutman/nutman_05.html"/>
    <hyperlink ref="U12" r:id="rId118" tooltip="β－トコフェロール" display="http://fooddb.mext.go.jp/nutman/nutman_05.html"/>
    <hyperlink ref="U13" r:id="rId119" tooltip="β－トコフェロール" display="http://fooddb.mext.go.jp/nutman/nutman_05.html"/>
    <hyperlink ref="U14" r:id="rId120" tooltip="β－トコフェロール" display="http://fooddb.mext.go.jp/nutman/nutman_05.html"/>
    <hyperlink ref="U15" r:id="rId121" tooltip="β－トコフェロール" display="http://fooddb.mext.go.jp/nutman/nutman_05.html"/>
    <hyperlink ref="U16" r:id="rId122" tooltip="β－トコフェロール" display="http://fooddb.mext.go.jp/nutman/nutman_05.html"/>
    <hyperlink ref="V8" r:id="rId123" tooltip="γ－トコフェロール" display="http://fooddb.mext.go.jp/nutman/nutman_05.html"/>
    <hyperlink ref="V9" r:id="rId124" tooltip="γ－トコフェロール" display="http://fooddb.mext.go.jp/nutman/nutman_05.html"/>
    <hyperlink ref="V10" r:id="rId125" tooltip="γ－トコフェロール" display="http://fooddb.mext.go.jp/nutman/nutman_05.html"/>
    <hyperlink ref="V11" r:id="rId126" tooltip="γ－トコフェロール" display="http://fooddb.mext.go.jp/nutman/nutman_05.html"/>
    <hyperlink ref="V12" r:id="rId127" tooltip="γ－トコフェロール" display="http://fooddb.mext.go.jp/nutman/nutman_05.html"/>
    <hyperlink ref="V13" r:id="rId128" tooltip="γ－トコフェロール" display="http://fooddb.mext.go.jp/nutman/nutman_05.html"/>
    <hyperlink ref="V14" r:id="rId129" tooltip="γ－トコフェロール" display="http://fooddb.mext.go.jp/nutman/nutman_05.html"/>
    <hyperlink ref="V15" r:id="rId130" tooltip="γ－トコフェロール" display="http://fooddb.mext.go.jp/nutman/nutman_05.html"/>
    <hyperlink ref="V16" r:id="rId131" tooltip="γ－トコフェロール" display="http://fooddb.mext.go.jp/nutman/nutman_05.html"/>
    <hyperlink ref="W8" r:id="rId132" tooltip="δ－トコフェロール" display="http://fooddb.mext.go.jp/nutman/nutman_05.html"/>
    <hyperlink ref="W9" r:id="rId133" tooltip="δ－トコフェロール" display="http://fooddb.mext.go.jp/nutman/nutman_05.html"/>
    <hyperlink ref="W10" r:id="rId134" tooltip="δ－トコフェロール" display="http://fooddb.mext.go.jp/nutman/nutman_05.html"/>
    <hyperlink ref="W11" r:id="rId135" tooltip="δ－トコフェロール" display="http://fooddb.mext.go.jp/nutman/nutman_05.html"/>
    <hyperlink ref="W12" r:id="rId136" tooltip="δ－トコフェロール" display="http://fooddb.mext.go.jp/nutman/nutman_05.html"/>
    <hyperlink ref="W13" r:id="rId137" tooltip="δ－トコフェロール" display="http://fooddb.mext.go.jp/nutman/nutman_05.html"/>
    <hyperlink ref="W14" r:id="rId138" tooltip="δ－トコフェロール" display="http://fooddb.mext.go.jp/nutman/nutman_05.html"/>
    <hyperlink ref="W15" r:id="rId139" tooltip="δ－トコフェロール" display="http://fooddb.mext.go.jp/nutman/nutman_05.html"/>
    <hyperlink ref="W16" r:id="rId140" tooltip="δ－トコフェロール" display="http://fooddb.mext.go.jp/nutman/nutman_05.html"/>
    <hyperlink ref="X8" r:id="rId141" tooltip="ビタミンK" display="http://fooddb.mext.go.jp/nutman/nutman_05.html"/>
    <hyperlink ref="X9" r:id="rId142" tooltip="ビタミンK" display="http://fooddb.mext.go.jp/nutman/nutman_05.html"/>
    <hyperlink ref="X10" r:id="rId143" tooltip="ビタミンK" display="http://fooddb.mext.go.jp/nutman/nutman_05.html"/>
    <hyperlink ref="X11" r:id="rId144" tooltip="ビタミンK" display="http://fooddb.mext.go.jp/nutman/nutman_05.html"/>
    <hyperlink ref="X12" r:id="rId145" tooltip="ビタミンK" display="http://fooddb.mext.go.jp/nutman/nutman_05.html"/>
    <hyperlink ref="Y8" r:id="rId146" tooltip="ビタミンB1" display="http://fooddb.mext.go.jp/nutman/nutman_05.html"/>
    <hyperlink ref="Y9" r:id="rId147" tooltip="ビタミンB1" display="http://fooddb.mext.go.jp/nutman/nutman_05.html"/>
    <hyperlink ref="Y10" r:id="rId148" tooltip="ビタミンB1" display="http://fooddb.mext.go.jp/nutman/nutman_05.html"/>
    <hyperlink ref="Y11" r:id="rId149" tooltip="ビタミンB1" display="http://fooddb.mext.go.jp/nutman/nutman_05.html"/>
    <hyperlink ref="Y12" r:id="rId150" tooltip="ビタミンB1" display="http://fooddb.mext.go.jp/nutman/nutman_05.html"/>
    <hyperlink ref="Y13" r:id="rId151" tooltip="ビタミンB1" display="http://fooddb.mext.go.jp/nutman/nutman_05.html"/>
    <hyperlink ref="Z8" r:id="rId152" tooltip="ビタミンB2" display="http://fooddb.mext.go.jp/nutman/nutman_05.html"/>
    <hyperlink ref="Z9" r:id="rId153" tooltip="ビタミンB2" display="http://fooddb.mext.go.jp/nutman/nutman_05.html"/>
    <hyperlink ref="Z10" r:id="rId154" tooltip="ビタミンB2" display="http://fooddb.mext.go.jp/nutman/nutman_05.html"/>
    <hyperlink ref="Z11" r:id="rId155" tooltip="ビタミンB2" display="http://fooddb.mext.go.jp/nutman/nutman_05.html"/>
    <hyperlink ref="Z12" r:id="rId156" tooltip="ビタミンB2" display="http://fooddb.mext.go.jp/nutman/nutman_05.html"/>
    <hyperlink ref="Z13" r:id="rId157" tooltip="ビタミンB2" display="http://fooddb.mext.go.jp/nutman/nutman_05.html"/>
    <hyperlink ref="AA8" r:id="rId158" tooltip="ナイアシン" display="http://fooddb.mext.go.jp/nutman/nutman_05.html"/>
    <hyperlink ref="AA9" r:id="rId159" tooltip="ナイアシン" display="http://fooddb.mext.go.jp/nutman/nutman_05.html"/>
    <hyperlink ref="AA10" r:id="rId160" tooltip="ナイアシン" display="http://fooddb.mext.go.jp/nutman/nutman_05.html"/>
    <hyperlink ref="AA11" r:id="rId161" tooltip="ナイアシン" display="http://fooddb.mext.go.jp/nutman/nutman_05.html"/>
    <hyperlink ref="AA12" r:id="rId162" tooltip="ナイアシン" display="http://fooddb.mext.go.jp/nutman/nutman_05.html"/>
    <hyperlink ref="AB8" r:id="rId163" tooltip="ビタミンB6" display="http://fooddb.mext.go.jp/nutman/nutman_05.html"/>
    <hyperlink ref="AB9" r:id="rId164" tooltip="ビタミンB6" display="http://fooddb.mext.go.jp/nutman/nutman_05.html"/>
    <hyperlink ref="AB10" r:id="rId165" tooltip="ビタミンB6" display="http://fooddb.mext.go.jp/nutman/nutman_05.html"/>
    <hyperlink ref="AB11" r:id="rId166" tooltip="ビタミンB6" display="http://fooddb.mext.go.jp/nutman/nutman_05.html"/>
    <hyperlink ref="AB12" r:id="rId167" tooltip="ビタミンB6" display="http://fooddb.mext.go.jp/nutman/nutman_05.html"/>
    <hyperlink ref="AB13" r:id="rId168" tooltip="ビタミンB6" display="http://fooddb.mext.go.jp/nutman/nutman_05.html"/>
    <hyperlink ref="AC8" r:id="rId169" tooltip="ビタミンB12" display="http://fooddb.mext.go.jp/nutman/nutman_05.html"/>
    <hyperlink ref="AC9" r:id="rId170" tooltip="ビタミンB12" display="http://fooddb.mext.go.jp/nutman/nutman_05.html"/>
    <hyperlink ref="AC10" r:id="rId171" tooltip="ビタミンB12" display="http://fooddb.mext.go.jp/nutman/nutman_05.html"/>
    <hyperlink ref="AC11" r:id="rId172" tooltip="ビタミンB12" display="http://fooddb.mext.go.jp/nutman/nutman_05.html"/>
    <hyperlink ref="AC12" r:id="rId173" tooltip="ビタミンB12" display="http://fooddb.mext.go.jp/nutman/nutman_05.html"/>
    <hyperlink ref="AC13" r:id="rId174" tooltip="ビタミンB12" display="http://fooddb.mext.go.jp/nutman/nutman_05.html"/>
    <hyperlink ref="AC14" r:id="rId175" tooltip="ビタミンB12" display="http://fooddb.mext.go.jp/nutman/nutman_05.html"/>
    <hyperlink ref="AD8" r:id="rId176" tooltip="葉酸" display="http://fooddb.mext.go.jp/nutman/nutman_05.html"/>
    <hyperlink ref="AD9" r:id="rId177" tooltip="葉酸" display="http://fooddb.mext.go.jp/nutman/nutman_05.html"/>
    <hyperlink ref="AE8" r:id="rId178" tooltip="パントテン酸" display="http://fooddb.mext.go.jp/nutman/nutman_05.html"/>
    <hyperlink ref="AE9" r:id="rId179" tooltip="パントテン酸" display="http://fooddb.mext.go.jp/nutman/nutman_05.html"/>
    <hyperlink ref="AE10" r:id="rId180" tooltip="パントテン酸" display="http://fooddb.mext.go.jp/nutman/nutman_05.html"/>
    <hyperlink ref="AE11" r:id="rId181" tooltip="パントテン酸" display="http://fooddb.mext.go.jp/nutman/nutman_05.html"/>
    <hyperlink ref="AE12" r:id="rId182" tooltip="パントテン酸" display="http://fooddb.mext.go.jp/nutman/nutman_05.html"/>
    <hyperlink ref="AE13" r:id="rId183" tooltip="パントテン酸" display="http://fooddb.mext.go.jp/nutman/nutman_05.html"/>
    <hyperlink ref="AF8" r:id="rId184" tooltip="ビオチン" display="http://fooddb.mext.go.jp/nutman/nutman_05.html"/>
    <hyperlink ref="AF9" r:id="rId185" tooltip="ビオチン" display="http://fooddb.mext.go.jp/nutman/nutman_05.html"/>
    <hyperlink ref="AF10" r:id="rId186" tooltip="ビオチン" display="http://fooddb.mext.go.jp/nutman/nutman_05.html"/>
    <hyperlink ref="AF11" r:id="rId187" tooltip="ビオチン" display="http://fooddb.mext.go.jp/nutman/nutman_05.html"/>
    <hyperlink ref="AG8" r:id="rId188" tooltip="ビタミンC" display="http://fooddb.mext.go.jp/nutman/nutman_05.html"/>
    <hyperlink ref="AG9" r:id="rId189" tooltip="ビタミンC" display="http://fooddb.mext.go.jp/nutman/nutman_05.html"/>
    <hyperlink ref="AG10" r:id="rId190" tooltip="ビタミンC" display="http://fooddb.mext.go.jp/nutman/nutman_05.html"/>
    <hyperlink ref="AG11" r:id="rId191" tooltip="ビタミンC" display="http://fooddb.mext.go.jp/nutman/nutman_05.html"/>
    <hyperlink ref="AG12" r:id="rId192" tooltip="ビタミンC" display="http://fooddb.mext.go.jp/nutman/nutman_05.html"/>
    <hyperlink ref="AH8" r:id="rId193" tooltip="脂肪酸総量" display="http://fooddb.mext.go.jp/nutman/nutman_06.html"/>
    <hyperlink ref="AH9" r:id="rId194" tooltip="脂肪酸総量" display="http://fooddb.mext.go.jp/nutman/nutman_06.html"/>
    <hyperlink ref="AH10" r:id="rId195" tooltip="脂肪酸総量" display="http://fooddb.mext.go.jp/nutman/nutman_06.html"/>
    <hyperlink ref="AH11" r:id="rId196" tooltip="脂肪酸総量" display="http://fooddb.mext.go.jp/nutman/nutman_06.html"/>
    <hyperlink ref="AH12" r:id="rId197" tooltip="脂肪酸総量" display="http://fooddb.mext.go.jp/nutman/nutman_06.html"/>
    <hyperlink ref="AI8" r:id="rId198" tooltip="飽和脂肪酸" display="http://fooddb.mext.go.jp/nutman/nutman_06.html"/>
    <hyperlink ref="AI9" r:id="rId199" tooltip="飽和脂肪酸" display="http://fooddb.mext.go.jp/nutman/nutman_06.html"/>
    <hyperlink ref="AI10" r:id="rId200" tooltip="飽和脂肪酸" display="http://fooddb.mext.go.jp/nutman/nutman_06.html"/>
    <hyperlink ref="AI11" r:id="rId201" tooltip="飽和脂肪酸" display="http://fooddb.mext.go.jp/nutman/nutman_06.html"/>
    <hyperlink ref="AI12" r:id="rId202" tooltip="飽和脂肪酸" display="http://fooddb.mext.go.jp/nutman/nutman_06.html"/>
    <hyperlink ref="AJ8" r:id="rId203" tooltip="一価不飽和脂肪酸" display="http://fooddb.mext.go.jp/nutman/nutman_06.html"/>
    <hyperlink ref="AJ9" r:id="rId204" tooltip="一価不飽和脂肪酸" display="http://fooddb.mext.go.jp/nutman/nutman_06.html"/>
    <hyperlink ref="AJ10" r:id="rId205" tooltip="一価不飽和脂肪酸" display="http://fooddb.mext.go.jp/nutman/nutman_06.html"/>
    <hyperlink ref="AJ11" r:id="rId206" tooltip="一価不飽和脂肪酸" display="http://fooddb.mext.go.jp/nutman/nutman_06.html"/>
    <hyperlink ref="AJ12" r:id="rId207" tooltip="一価不飽和脂肪酸" display="http://fooddb.mext.go.jp/nutman/nutman_06.html"/>
    <hyperlink ref="AJ13" r:id="rId208" tooltip="一価不飽和脂肪酸" display="http://fooddb.mext.go.jp/nutman/nutman_06.html"/>
    <hyperlink ref="AJ14" r:id="rId209" tooltip="一価不飽和脂肪酸" display="http://fooddb.mext.go.jp/nutman/nutman_06.html"/>
    <hyperlink ref="AJ15" r:id="rId210" tooltip="一価不飽和脂肪酸" display="http://fooddb.mext.go.jp/nutman/nutman_06.html"/>
    <hyperlink ref="AK8" r:id="rId211" tooltip="多価不飽和脂肪酸" display="http://fooddb.mext.go.jp/nutman/nutman_06.html"/>
    <hyperlink ref="AK9" r:id="rId212" tooltip="多価不飽和脂肪酸" display="http://fooddb.mext.go.jp/nutman/nutman_06.html"/>
    <hyperlink ref="AK10" r:id="rId213" tooltip="多価不飽和脂肪酸" display="http://fooddb.mext.go.jp/nutman/nutman_06.html"/>
    <hyperlink ref="AK11" r:id="rId214" tooltip="多価不飽和脂肪酸" display="http://fooddb.mext.go.jp/nutman/nutman_06.html"/>
    <hyperlink ref="AK12" r:id="rId215" tooltip="多価不飽和脂肪酸" display="http://fooddb.mext.go.jp/nutman/nutman_06.html"/>
    <hyperlink ref="AK13" r:id="rId216" tooltip="多価不飽和脂肪酸" display="http://fooddb.mext.go.jp/nutman/nutman_06.html"/>
    <hyperlink ref="AK14" r:id="rId217" tooltip="多価不飽和脂肪酸" display="http://fooddb.mext.go.jp/nutman/nutman_06.html"/>
    <hyperlink ref="AK15" r:id="rId218" tooltip="多価不飽和脂肪酸" display="http://fooddb.mext.go.jp/nutman/nutman_06.html"/>
    <hyperlink ref="AL8" r:id="rId219" tooltip="コレステロール" display="http://fooddb.mext.go.jp/nutman/nutman_07.html"/>
    <hyperlink ref="AL9" r:id="rId220" tooltip="コレステロール" display="http://fooddb.mext.go.jp/nutman/nutman_07.html"/>
    <hyperlink ref="AL10" r:id="rId221" tooltip="コレステロール" display="http://fooddb.mext.go.jp/nutman/nutman_07.html"/>
    <hyperlink ref="AL11" r:id="rId222" tooltip="コレステロール" display="http://fooddb.mext.go.jp/nutman/nutman_07.html"/>
    <hyperlink ref="AL12" r:id="rId223" tooltip="コレステロール" display="http://fooddb.mext.go.jp/nutman/nutman_07.html"/>
    <hyperlink ref="AL13" r:id="rId224" tooltip="コレステロール" display="http://fooddb.mext.go.jp/nutman/nutman_07.html"/>
    <hyperlink ref="AL14" r:id="rId225" tooltip="コレステロール" display="http://fooddb.mext.go.jp/nutman/nutman_07.html"/>
    <hyperlink ref="AM8" r:id="rId226" tooltip="水溶性食物繊維" display="http://fooddb.mext.go.jp/nutman/nutman_08.html"/>
    <hyperlink ref="AM9" r:id="rId227" tooltip="水溶性食物繊維" display="http://fooddb.mext.go.jp/nutman/nutman_08.html"/>
    <hyperlink ref="AM10" r:id="rId228" tooltip="水溶性食物繊維" display="http://fooddb.mext.go.jp/nutman/nutman_08.html"/>
    <hyperlink ref="AM11" r:id="rId229" tooltip="水溶性食物繊維" display="http://fooddb.mext.go.jp/nutman/nutman_08.html"/>
    <hyperlink ref="AM12" r:id="rId230" tooltip="水溶性食物繊維" display="http://fooddb.mext.go.jp/nutman/nutman_08.html"/>
    <hyperlink ref="AM13" r:id="rId231" tooltip="水溶性食物繊維" display="http://fooddb.mext.go.jp/nutman/nutman_08.html"/>
    <hyperlink ref="AM14" r:id="rId232" tooltip="水溶性食物繊維" display="http://fooddb.mext.go.jp/nutman/nutman_08.html"/>
    <hyperlink ref="AN8" r:id="rId233" tooltip="不溶性食物繊維" display="http://fooddb.mext.go.jp/nutman/nutman_08.html"/>
    <hyperlink ref="AN9" r:id="rId234" tooltip="不溶性食物繊維" display="http://fooddb.mext.go.jp/nutman/nutman_08.html"/>
    <hyperlink ref="AN10" r:id="rId235" tooltip="不溶性食物繊維" display="http://fooddb.mext.go.jp/nutman/nutman_08.html"/>
    <hyperlink ref="AN11" r:id="rId236" tooltip="不溶性食物繊維" display="http://fooddb.mext.go.jp/nutman/nutman_08.html"/>
    <hyperlink ref="AN12" r:id="rId237" tooltip="不溶性食物繊維" display="http://fooddb.mext.go.jp/nutman/nutman_08.html"/>
    <hyperlink ref="AN13" r:id="rId238" tooltip="不溶性食物繊維" display="http://fooddb.mext.go.jp/nutman/nutman_08.html"/>
    <hyperlink ref="AN14" r:id="rId239" tooltip="不溶性食物繊維" display="http://fooddb.mext.go.jp/nutman/nutman_08.html"/>
    <hyperlink ref="AO8" r:id="rId240" tooltip="食物繊維総量" display="http://fooddb.mext.go.jp/nutman/nutman_08.html"/>
    <hyperlink ref="AO9" r:id="rId241" tooltip="食物繊維総量" display="http://fooddb.mext.go.jp/nutman/nutman_08.html"/>
    <hyperlink ref="AO10" r:id="rId242" tooltip="食物繊維総量" display="http://fooddb.mext.go.jp/nutman/nutman_08.html"/>
    <hyperlink ref="AO11" r:id="rId243" tooltip="食物繊維総量" display="http://fooddb.mext.go.jp/nutman/nutman_08.html"/>
    <hyperlink ref="AO12" r:id="rId244" tooltip="食物繊維総量" display="http://fooddb.mext.go.jp/nutman/nutman_08.html"/>
    <hyperlink ref="AO13" r:id="rId245" tooltip="食物繊維総量" display="http://fooddb.mext.go.jp/nutman/nutman_08.html"/>
    <hyperlink ref="AP8" r:id="rId246" tooltip="食塩相当量" display="http://fooddb.mext.go.jp/nutman/nutman_09.html"/>
    <hyperlink ref="AP9" r:id="rId247" tooltip="食塩相当量" display="http://fooddb.mext.go.jp/nutman/nutman_09.html"/>
    <hyperlink ref="AP10" r:id="rId248" tooltip="食塩相当量" display="http://fooddb.mext.go.jp/nutman/nutman_09.html"/>
    <hyperlink ref="AP11" r:id="rId249" tooltip="食塩相当量" display="http://fooddb.mext.go.jp/nutman/nutman_09.html"/>
    <hyperlink ref="AP12" r:id="rId250" tooltip="食塩相当量" display="http://fooddb.mext.go.jp/nutman/nutman_09.html"/>
    <hyperlink ref="AQ8" r:id="rId251" tooltip="重量変化率" display="http://fooddb.mext.go.jp/nutman/nutman_10.html"/>
    <hyperlink ref="AQ9" r:id="rId252" tooltip="重量変化率" display="http://fooddb.mext.go.jp/nutman/nutman_10.html"/>
    <hyperlink ref="AQ10" r:id="rId253" tooltip="重量変化率" display="http://fooddb.mext.go.jp/nutman/nutman_10.html"/>
    <hyperlink ref="AQ11" r:id="rId254" tooltip="重量変化率" display="http://fooddb.mext.go.jp/nutman/nutman_10.html"/>
    <hyperlink ref="AQ12" r:id="rId255" tooltip="重量変化率" display="http://fooddb.mext.go.jp/nutman/nutman_10.html"/>
    <hyperlink ref="AR8" r:id="rId256" tooltip="n-3系 多価不飽和脂肪酸" display="http://fooddb.mext.go.jp/nutman/nutman_06.html"/>
    <hyperlink ref="AR9" r:id="rId257" tooltip="n-3系 多価不飽和脂肪酸" display="http://fooddb.mext.go.jp/nutman/nutman_06.html"/>
    <hyperlink ref="AR10" r:id="rId258" tooltip="n-3系 多価不飽和脂肪酸" display="http://fooddb.mext.go.jp/nutman/nutman_06.html"/>
    <hyperlink ref="AR11" r:id="rId259" tooltip="n-3系 多価不飽和脂肪酸" display="http://fooddb.mext.go.jp/nutman/nutman_06.html"/>
    <hyperlink ref="AR12" r:id="rId260" tooltip="n-3系 多価不飽和脂肪酸" display="http://fooddb.mext.go.jp/nutman/nutman_06.html"/>
    <hyperlink ref="AR13" r:id="rId261" tooltip="n-3系 多価不飽和脂肪酸" display="http://fooddb.mext.go.jp/nutman/nutman_06.html"/>
    <hyperlink ref="AR14" r:id="rId262" tooltip="n-3系 多価不飽和脂肪酸" display="http://fooddb.mext.go.jp/nutman/nutman_06.html"/>
    <hyperlink ref="AR15" r:id="rId263" tooltip="n-3系 多価不飽和脂肪酸" display="http://fooddb.mext.go.jp/nutman/nutman_06.html"/>
    <hyperlink ref="AR16" r:id="rId264" tooltip="n-3系 多価不飽和脂肪酸" display="http://fooddb.mext.go.jp/nutman/nutman_06.html"/>
    <hyperlink ref="AR17" r:id="rId265" tooltip="n-3系 多価不飽和脂肪酸" display="http://fooddb.mext.go.jp/nutman/nutman_06.html"/>
    <hyperlink ref="AS8" r:id="rId266" tooltip="n-6系 多価不飽和脂肪酸" display="http://fooddb.mext.go.jp/nutman/nutman_06.html"/>
    <hyperlink ref="AS9" r:id="rId267" tooltip="n-6系 多価不飽和脂肪酸" display="http://fooddb.mext.go.jp/nutman/nutman_06.html"/>
    <hyperlink ref="AS10" r:id="rId268" tooltip="n-6系 多価不飽和脂肪酸" display="http://fooddb.mext.go.jp/nutman/nutman_06.html"/>
    <hyperlink ref="AS11" r:id="rId269" tooltip="n-6系 多価不飽和脂肪酸" display="http://fooddb.mext.go.jp/nutman/nutman_06.html"/>
    <hyperlink ref="AS12" r:id="rId270" tooltip="n-6系 多価不飽和脂肪酸" display="http://fooddb.mext.go.jp/nutman/nutman_06.html"/>
    <hyperlink ref="AS13" r:id="rId271" tooltip="n-6系 多価不飽和脂肪酸" display="http://fooddb.mext.go.jp/nutman/nutman_06.html"/>
    <hyperlink ref="AS14" r:id="rId272" tooltip="n-6系 多価不飽和脂肪酸" display="http://fooddb.mext.go.jp/nutman/nutman_06.html"/>
    <hyperlink ref="AS15" r:id="rId273" tooltip="n-6系 多価不飽和脂肪酸" display="http://fooddb.mext.go.jp/nutman/nutman_06.html"/>
    <hyperlink ref="AS16" r:id="rId274" tooltip="n-6系 多価不飽和脂肪酸" display="http://fooddb.mext.go.jp/nutman/nutman_06.html"/>
    <hyperlink ref="AS17" r:id="rId275" tooltip="n-6系 多価不飽和脂肪酸" display="http://fooddb.mext.go.jp/nutman/nutman_06.html"/>
    <hyperlink ref="AT8" r:id="rId276" tooltip="4:0 酪酸" display="http://fooddb.mext.go.jp/nutman/nutman_06.html"/>
    <hyperlink ref="AT10" r:id="rId277" tooltip="4:0 酪酸" display="http://fooddb.mext.go.jp/nutman/nutman_06.html"/>
    <hyperlink ref="AT11" r:id="rId278" tooltip="4:0 酪酸" display="http://fooddb.mext.go.jp/nutman/nutman_06.html"/>
    <hyperlink ref="AU8" r:id="rId279" tooltip="6:0 ヘキサン酸" display="http://fooddb.mext.go.jp/nutman/nutman_06.html"/>
    <hyperlink ref="AU10" r:id="rId280" tooltip="6:0 ヘキサン酸" display="http://fooddb.mext.go.jp/nutman/nutman_06.html"/>
    <hyperlink ref="AU11" r:id="rId281" tooltip="6:0 ヘキサン酸" display="http://fooddb.mext.go.jp/nutman/nutman_06.html"/>
    <hyperlink ref="AU12" r:id="rId282" tooltip="6:0 ヘキサン酸" display="http://fooddb.mext.go.jp/nutman/nutman_06.html"/>
    <hyperlink ref="AU13" r:id="rId283" tooltip="6:0 ヘキサン酸" display="http://fooddb.mext.go.jp/nutman/nutman_06.html"/>
    <hyperlink ref="AU14" r:id="rId284" tooltip="6:0 ヘキサン酸" display="http://fooddb.mext.go.jp/nutman/nutman_06.html"/>
    <hyperlink ref="AV8" r:id="rId285" tooltip="7:0 ヘプタン酸" display="http://fooddb.mext.go.jp/nutman/nutman_06.html"/>
    <hyperlink ref="AV10" r:id="rId286" tooltip="7:0 ヘプタン酸" display="http://fooddb.mext.go.jp/nutman/nutman_06.html"/>
    <hyperlink ref="AV11" r:id="rId287" tooltip="7:0 ヘプタン酸" display="http://fooddb.mext.go.jp/nutman/nutman_06.html"/>
    <hyperlink ref="AV12" r:id="rId288" tooltip="7:0 ヘプタン酸" display="http://fooddb.mext.go.jp/nutman/nutman_06.html"/>
    <hyperlink ref="AV13" r:id="rId289" tooltip="7:0 ヘプタン酸" display="http://fooddb.mext.go.jp/nutman/nutman_06.html"/>
    <hyperlink ref="AV14" r:id="rId290" tooltip="7:0 ヘプタン酸" display="http://fooddb.mext.go.jp/nutman/nutman_06.html"/>
    <hyperlink ref="AW8" r:id="rId291" tooltip="8:0 オクタン酸" display="http://fooddb.mext.go.jp/nutman/nutman_06.html"/>
    <hyperlink ref="AW10" r:id="rId292" tooltip="8:0 オクタン酸" display="http://fooddb.mext.go.jp/nutman/nutman_06.html"/>
    <hyperlink ref="AW11" r:id="rId293" tooltip="8:0 オクタン酸" display="http://fooddb.mext.go.jp/nutman/nutman_06.html"/>
    <hyperlink ref="AW12" r:id="rId294" tooltip="8:0 オクタン酸" display="http://fooddb.mext.go.jp/nutman/nutman_06.html"/>
    <hyperlink ref="AW13" r:id="rId295" tooltip="8:0 オクタン酸" display="http://fooddb.mext.go.jp/nutman/nutman_06.html"/>
    <hyperlink ref="AW14" r:id="rId296" tooltip="8:0 オクタン酸" display="http://fooddb.mext.go.jp/nutman/nutman_06.html"/>
    <hyperlink ref="AX8" r:id="rId297" tooltip="10:0 デカン酸" display="http://fooddb.mext.go.jp/nutman/nutman_06.html"/>
    <hyperlink ref="AX10" r:id="rId298" tooltip="10:0 デカン酸" display="http://fooddb.mext.go.jp/nutman/nutman_06.html"/>
    <hyperlink ref="AX11" r:id="rId299" tooltip="10:0 デカン酸" display="http://fooddb.mext.go.jp/nutman/nutman_06.html"/>
    <hyperlink ref="AX12" r:id="rId300" tooltip="10:0 デカン酸" display="http://fooddb.mext.go.jp/nutman/nutman_06.html"/>
    <hyperlink ref="AX13" r:id="rId301" tooltip="10:0 デカン酸" display="http://fooddb.mext.go.jp/nutman/nutman_06.html"/>
    <hyperlink ref="AY8" r:id="rId302" tooltip="12:0 ラウリン酸" display="http://fooddb.mext.go.jp/nutman/nutman_06.html"/>
    <hyperlink ref="AY10" r:id="rId303" tooltip="12:0 ラウリン酸" display="http://fooddb.mext.go.jp/nutman/nutman_06.html"/>
    <hyperlink ref="AY11" r:id="rId304" tooltip="12:0 ラウリン酸" display="http://fooddb.mext.go.jp/nutman/nutman_06.html"/>
    <hyperlink ref="AY12" r:id="rId305" tooltip="12:0 ラウリン酸" display="http://fooddb.mext.go.jp/nutman/nutman_06.html"/>
    <hyperlink ref="AY13" r:id="rId306" tooltip="12:0 ラウリン酸" display="http://fooddb.mext.go.jp/nutman/nutman_06.html"/>
    <hyperlink ref="AY14" r:id="rId307" tooltip="12:0 ラウリン酸" display="http://fooddb.mext.go.jp/nutman/nutman_06.html"/>
    <hyperlink ref="AZ8" r:id="rId308" tooltip="13:0 トリデカン酸" display="http://fooddb.mext.go.jp/nutman/nutman_06.html"/>
    <hyperlink ref="AZ10" r:id="rId309" tooltip="13:0 トリデカン酸" display="http://fooddb.mext.go.jp/nutman/nutman_06.html"/>
    <hyperlink ref="AZ11" r:id="rId310" tooltip="13:0 トリデカン酸" display="http://fooddb.mext.go.jp/nutman/nutman_06.html"/>
    <hyperlink ref="AZ12" r:id="rId311" tooltip="13:0 トリデカン酸" display="http://fooddb.mext.go.jp/nutman/nutman_06.html"/>
    <hyperlink ref="AZ13" r:id="rId312" tooltip="13:0 トリデカン酸" display="http://fooddb.mext.go.jp/nutman/nutman_06.html"/>
    <hyperlink ref="AZ14" r:id="rId313" tooltip="13:0 トリデカン酸" display="http://fooddb.mext.go.jp/nutman/nutman_06.html"/>
    <hyperlink ref="AZ15" r:id="rId314" tooltip="13:0 トリデカン酸" display="http://fooddb.mext.go.jp/nutman/nutman_06.html"/>
    <hyperlink ref="BA8" r:id="rId315" tooltip="14:0 ミリスチン酸" display="http://fooddb.mext.go.jp/nutman/nutman_06.html"/>
    <hyperlink ref="BA10" r:id="rId316" tooltip="14:0 ミリスチン酸" display="http://fooddb.mext.go.jp/nutman/nutman_06.html"/>
    <hyperlink ref="BA11" r:id="rId317" tooltip="14:0 ミリスチン酸" display="http://fooddb.mext.go.jp/nutman/nutman_06.html"/>
    <hyperlink ref="BA12" r:id="rId318" tooltip="14:0 ミリスチン酸" display="http://fooddb.mext.go.jp/nutman/nutman_06.html"/>
    <hyperlink ref="BA13" r:id="rId319" tooltip="14:0 ミリスチン酸" display="http://fooddb.mext.go.jp/nutman/nutman_06.html"/>
    <hyperlink ref="BA14" r:id="rId320" tooltip="14:0 ミリスチン酸" display="http://fooddb.mext.go.jp/nutman/nutman_06.html"/>
    <hyperlink ref="BA15" r:id="rId321" tooltip="14:0 ミリスチン酸" display="http://fooddb.mext.go.jp/nutman/nutman_06.html"/>
    <hyperlink ref="BB8" r:id="rId322" tooltip="15:0 ペンタデカン酸" display="http://fooddb.mext.go.jp/nutman/nutman_06.html"/>
    <hyperlink ref="BB10" r:id="rId323" tooltip="15:0 ペンタデカン酸" display="http://fooddb.mext.go.jp/nutman/nutman_06.html"/>
    <hyperlink ref="BB11" r:id="rId324" tooltip="15:0 ペンタデカン酸" display="http://fooddb.mext.go.jp/nutman/nutman_06.html"/>
    <hyperlink ref="BB12" r:id="rId325" tooltip="15:0 ペンタデカン酸" display="http://fooddb.mext.go.jp/nutman/nutman_06.html"/>
    <hyperlink ref="BB13" r:id="rId326" tooltip="15:0 ペンタデカン酸" display="http://fooddb.mext.go.jp/nutman/nutman_06.html"/>
    <hyperlink ref="BB14" r:id="rId327" tooltip="15:0 ペンタデカン酸" display="http://fooddb.mext.go.jp/nutman/nutman_06.html"/>
    <hyperlink ref="BB15" r:id="rId328" tooltip="15:0 ペンタデカン酸" display="http://fooddb.mext.go.jp/nutman/nutman_06.html"/>
    <hyperlink ref="BB16" r:id="rId329" tooltip="15:0 ペンタデカン酸" display="http://fooddb.mext.go.jp/nutman/nutman_06.html"/>
    <hyperlink ref="BC8" r:id="rId330" tooltip="15:0 ANT ペンタデカン酸" display="http://fooddb.mext.go.jp/nutman/nutman_06.html"/>
    <hyperlink ref="BC9" r:id="rId331" tooltip="15:0 ANT ペンタデカン酸" display="http://fooddb.mext.go.jp/nutman/nutman_06.html"/>
    <hyperlink ref="BC10" r:id="rId332" tooltip="15:0 ANT ペンタデカン酸" display="http://fooddb.mext.go.jp/nutman/nutman_06.html"/>
    <hyperlink ref="BC11" r:id="rId333" tooltip="15:0 ANT ペンタデカン酸" display="http://fooddb.mext.go.jp/nutman/nutman_06.html"/>
    <hyperlink ref="BC12" r:id="rId334" tooltip="15:0 ANT ペンタデカン酸" display="http://fooddb.mext.go.jp/nutman/nutman_06.html"/>
    <hyperlink ref="BC13" r:id="rId335" tooltip="15:0 ANT ペンタデカン酸" display="http://fooddb.mext.go.jp/nutman/nutman_06.html"/>
    <hyperlink ref="BC14" r:id="rId336" tooltip="15:0 ANT ペンタデカン酸" display="http://fooddb.mext.go.jp/nutman/nutman_06.html"/>
    <hyperlink ref="BC15" r:id="rId337" tooltip="15:0 ANT ペンタデカン酸" display="http://fooddb.mext.go.jp/nutman/nutman_06.html"/>
    <hyperlink ref="BC16" r:id="rId338" tooltip="15:0 ANT ペンタデカン酸" display="http://fooddb.mext.go.jp/nutman/nutman_06.html"/>
    <hyperlink ref="BD8" r:id="rId339" tooltip="16:0 パルミチン酸" display="http://fooddb.mext.go.jp/nutman/nutman_06.html"/>
    <hyperlink ref="BD10" r:id="rId340" tooltip="16:0 パルミチン酸" display="http://fooddb.mext.go.jp/nutman/nutman_06.html"/>
    <hyperlink ref="BD11" r:id="rId341" tooltip="16:0 パルミチン酸" display="http://fooddb.mext.go.jp/nutman/nutman_06.html"/>
    <hyperlink ref="BD12" r:id="rId342" tooltip="16:0 パルミチン酸" display="http://fooddb.mext.go.jp/nutman/nutman_06.html"/>
    <hyperlink ref="BD13" r:id="rId343" tooltip="16:0 パルミチン酸" display="http://fooddb.mext.go.jp/nutman/nutman_06.html"/>
    <hyperlink ref="BD14" r:id="rId344" tooltip="16:0 パルミチン酸" display="http://fooddb.mext.go.jp/nutman/nutman_06.html"/>
    <hyperlink ref="BD15" r:id="rId345" tooltip="16:0 パルミチン酸" display="http://fooddb.mext.go.jp/nutman/nutman_06.html"/>
    <hyperlink ref="BE8" r:id="rId346" tooltip="16:0 ISO パルミチン酸" display="http://fooddb.mext.go.jp/nutman/nutman_06.html"/>
    <hyperlink ref="BE9" r:id="rId347" tooltip="16:0 ISO パルミチン酸" display="http://fooddb.mext.go.jp/nutman/nutman_06.html"/>
    <hyperlink ref="BE10" r:id="rId348" tooltip="16:0 ISO パルミチン酸" display="http://fooddb.mext.go.jp/nutman/nutman_06.html"/>
    <hyperlink ref="BE11" r:id="rId349" tooltip="16:0 ISO パルミチン酸" display="http://fooddb.mext.go.jp/nutman/nutman_06.html"/>
    <hyperlink ref="BE12" r:id="rId350" tooltip="16:0 ISO パルミチン酸" display="http://fooddb.mext.go.jp/nutman/nutman_06.html"/>
    <hyperlink ref="BE13" r:id="rId351" tooltip="16:0 ISO パルミチン酸" display="http://fooddb.mext.go.jp/nutman/nutman_06.html"/>
    <hyperlink ref="BE14" r:id="rId352" tooltip="16:0 ISO パルミチン酸" display="http://fooddb.mext.go.jp/nutman/nutman_06.html"/>
    <hyperlink ref="BE15" r:id="rId353" tooltip="16:0 ISO パルミチン酸" display="http://fooddb.mext.go.jp/nutman/nutman_06.html"/>
    <hyperlink ref="BF8" r:id="rId354" tooltip="17:0 ヘプタデカン酸" display="http://fooddb.mext.go.jp/nutman/nutman_06.html"/>
    <hyperlink ref="BF10" r:id="rId355" tooltip="17:0 ヘプタデカン酸" display="http://fooddb.mext.go.jp/nutman/nutman_06.html"/>
    <hyperlink ref="BF11" r:id="rId356" tooltip="17:0 ヘプタデカン酸" display="http://fooddb.mext.go.jp/nutman/nutman_06.html"/>
    <hyperlink ref="BF12" r:id="rId357" tooltip="17:0 ヘプタデカン酸" display="http://fooddb.mext.go.jp/nutman/nutman_06.html"/>
    <hyperlink ref="BF13" r:id="rId358" tooltip="17:0 ヘプタデカン酸" display="http://fooddb.mext.go.jp/nutman/nutman_06.html"/>
    <hyperlink ref="BF14" r:id="rId359" tooltip="17:0 ヘプタデカン酸" display="http://fooddb.mext.go.jp/nutman/nutman_06.html"/>
    <hyperlink ref="BF15" r:id="rId360" tooltip="17:0 ヘプタデカン酸" display="http://fooddb.mext.go.jp/nutman/nutman_06.html"/>
    <hyperlink ref="BF16" r:id="rId361" tooltip="17:0 ヘプタデカン酸" display="http://fooddb.mext.go.jp/nutman/nutman_06.html"/>
    <hyperlink ref="BG8" r:id="rId362" tooltip="17:0 ANT ヘプタデカン酸" display="http://fooddb.mext.go.jp/nutman/nutman_06.html"/>
    <hyperlink ref="BG9" r:id="rId363" tooltip="17:0 ANT ヘプタデカン酸" display="http://fooddb.mext.go.jp/nutman/nutman_06.html"/>
    <hyperlink ref="BG10" r:id="rId364" tooltip="17:0 ANT ヘプタデカン酸" display="http://fooddb.mext.go.jp/nutman/nutman_06.html"/>
    <hyperlink ref="BG11" r:id="rId365" tooltip="17:0 ANT ヘプタデカン酸" display="http://fooddb.mext.go.jp/nutman/nutman_06.html"/>
    <hyperlink ref="BG12" r:id="rId366" tooltip="17:0 ANT ヘプタデカン酸" display="http://fooddb.mext.go.jp/nutman/nutman_06.html"/>
    <hyperlink ref="BG13" r:id="rId367" tooltip="17:0 ANT ヘプタデカン酸" display="http://fooddb.mext.go.jp/nutman/nutman_06.html"/>
    <hyperlink ref="BG14" r:id="rId368" tooltip="17:0 ANT ヘプタデカン酸" display="http://fooddb.mext.go.jp/nutman/nutman_06.html"/>
    <hyperlink ref="BG15" r:id="rId369" tooltip="17:0 ANT ヘプタデカン酸" display="http://fooddb.mext.go.jp/nutman/nutman_06.html"/>
    <hyperlink ref="BG16" r:id="rId370" tooltip="17:0 ANT ヘプタデカン酸" display="http://fooddb.mext.go.jp/nutman/nutman_06.html"/>
    <hyperlink ref="BH8" r:id="rId371" tooltip="18:0 ステアリン酸" display="http://fooddb.mext.go.jp/nutman/nutman_06.html"/>
    <hyperlink ref="BH10" r:id="rId372" tooltip="18:0 ステアリン酸" display="http://fooddb.mext.go.jp/nutman/nutman_06.html"/>
    <hyperlink ref="BH11" r:id="rId373" tooltip="18:0 ステアリン酸" display="http://fooddb.mext.go.jp/nutman/nutman_06.html"/>
    <hyperlink ref="BH12" r:id="rId374" tooltip="18:0 ステアリン酸" display="http://fooddb.mext.go.jp/nutman/nutman_06.html"/>
    <hyperlink ref="BH13" r:id="rId375" tooltip="18:0 ステアリン酸" display="http://fooddb.mext.go.jp/nutman/nutman_06.html"/>
    <hyperlink ref="BH14" r:id="rId376" tooltip="18:0 ステアリン酸" display="http://fooddb.mext.go.jp/nutman/nutman_06.html"/>
    <hyperlink ref="BH15" r:id="rId377" tooltip="18:0 ステアリン酸" display="http://fooddb.mext.go.jp/nutman/nutman_06.html"/>
    <hyperlink ref="BI8" r:id="rId378" tooltip="20:0 アラキジン酸" display="http://fooddb.mext.go.jp/nutman/nutman_06.html"/>
    <hyperlink ref="BI10" r:id="rId379" tooltip="20:0 アラキジン酸" display="http://fooddb.mext.go.jp/nutman/nutman_06.html"/>
    <hyperlink ref="BI11" r:id="rId380" tooltip="20:0 アラキジン酸" display="http://fooddb.mext.go.jp/nutman/nutman_06.html"/>
    <hyperlink ref="BI12" r:id="rId381" tooltip="20:0 アラキジン酸" display="http://fooddb.mext.go.jp/nutman/nutman_06.html"/>
    <hyperlink ref="BI13" r:id="rId382" tooltip="20:0 アラキジン酸" display="http://fooddb.mext.go.jp/nutman/nutman_06.html"/>
    <hyperlink ref="BI14" r:id="rId383" tooltip="20:0 アラキジン酸" display="http://fooddb.mext.go.jp/nutman/nutman_06.html"/>
    <hyperlink ref="BI15" r:id="rId384" tooltip="20:0 アラキジン酸" display="http://fooddb.mext.go.jp/nutman/nutman_06.html"/>
    <hyperlink ref="BJ8" r:id="rId385" tooltip="22:0 ベヘン酸" display="http://fooddb.mext.go.jp/nutman/nutman_06.html"/>
    <hyperlink ref="BJ10" r:id="rId386" tooltip="22:0 ベヘン酸" display="http://fooddb.mext.go.jp/nutman/nutman_06.html"/>
    <hyperlink ref="BJ11" r:id="rId387" tooltip="22:0 ベヘン酸" display="http://fooddb.mext.go.jp/nutman/nutman_06.html"/>
    <hyperlink ref="BJ12" r:id="rId388" tooltip="22:0 ベヘン酸" display="http://fooddb.mext.go.jp/nutman/nutman_06.html"/>
    <hyperlink ref="BJ13" r:id="rId389" tooltip="22:0 ベヘン酸" display="http://fooddb.mext.go.jp/nutman/nutman_06.html"/>
    <hyperlink ref="BK8" r:id="rId390" tooltip="24:0 リグノセリン酸" display="http://fooddb.mext.go.jp/nutman/nutman_06.html"/>
    <hyperlink ref="BK10" r:id="rId391" tooltip="24:0 リグノセリン酸" display="http://fooddb.mext.go.jp/nutman/nutman_06.html"/>
    <hyperlink ref="BK11" r:id="rId392" tooltip="24:0 リグノセリン酸" display="http://fooddb.mext.go.jp/nutman/nutman_06.html"/>
    <hyperlink ref="BK12" r:id="rId393" tooltip="24:0 リグノセリン酸" display="http://fooddb.mext.go.jp/nutman/nutman_06.html"/>
    <hyperlink ref="BK13" r:id="rId394" tooltip="24:0 リグノセリン酸" display="http://fooddb.mext.go.jp/nutman/nutman_06.html"/>
    <hyperlink ref="BK14" r:id="rId395" tooltip="24:0 リグノセリン酸" display="http://fooddb.mext.go.jp/nutman/nutman_06.html"/>
    <hyperlink ref="BK15" r:id="rId396" tooltip="24:0 リグノセリン酸" display="http://fooddb.mext.go.jp/nutman/nutman_06.html"/>
    <hyperlink ref="BK16" r:id="rId397" tooltip="24:0 リグノセリン酸" display="http://fooddb.mext.go.jp/nutman/nutman_06.html"/>
    <hyperlink ref="BL8" r:id="rId398" tooltip="10:1 デセン酸" display="http://fooddb.mext.go.jp/nutman/nutman_06.html"/>
    <hyperlink ref="BL10" r:id="rId399" tooltip="10:1 デセン酸" display="http://fooddb.mext.go.jp/nutman/nutman_06.html"/>
    <hyperlink ref="BL11" r:id="rId400" tooltip="10:1 デセン酸" display="http://fooddb.mext.go.jp/nutman/nutman_06.html"/>
    <hyperlink ref="BL12" r:id="rId401" tooltip="10:1 デセン酸" display="http://fooddb.mext.go.jp/nutman/nutman_06.html"/>
    <hyperlink ref="BL13" r:id="rId402" tooltip="10:1 デセン酸" display="http://fooddb.mext.go.jp/nutman/nutman_06.html"/>
    <hyperlink ref="BM8" r:id="rId403" tooltip="14:1 ミリストレイン酸" display="http://fooddb.mext.go.jp/nutman/nutman_06.html"/>
    <hyperlink ref="BM10" r:id="rId404" tooltip="14:1 ミリストレイン酸" display="http://fooddb.mext.go.jp/nutman/nutman_06.html"/>
    <hyperlink ref="BM11" r:id="rId405" tooltip="14:1 ミリストレイン酸" display="http://fooddb.mext.go.jp/nutman/nutman_06.html"/>
    <hyperlink ref="BM12" r:id="rId406" tooltip="14:1 ミリストレイン酸" display="http://fooddb.mext.go.jp/nutman/nutman_06.html"/>
    <hyperlink ref="BM13" r:id="rId407" tooltip="14:1 ミリストレイン酸" display="http://fooddb.mext.go.jp/nutman/nutman_06.html"/>
    <hyperlink ref="BM14" r:id="rId408" tooltip="14:1 ミリストレイン酸" display="http://fooddb.mext.go.jp/nutman/nutman_06.html"/>
    <hyperlink ref="BM15" r:id="rId409" tooltip="14:1 ミリストレイン酸" display="http://fooddb.mext.go.jp/nutman/nutman_06.html"/>
    <hyperlink ref="BM16" r:id="rId410" tooltip="14:1 ミリストレイン酸" display="http://fooddb.mext.go.jp/nutman/nutman_06.html"/>
    <hyperlink ref="BM17" r:id="rId411" tooltip="14:1 ミリストレイン酸" display="http://fooddb.mext.go.jp/nutman/nutman_06.html"/>
    <hyperlink ref="BN8" r:id="rId412" tooltip="15:1 ペンタデセン酸" display="http://fooddb.mext.go.jp/nutman/nutman_06.html"/>
    <hyperlink ref="BN10" r:id="rId413" tooltip="15:1 ペンタデセン酸" display="http://fooddb.mext.go.jp/nutman/nutman_06.html"/>
    <hyperlink ref="BN11" r:id="rId414" tooltip="15:1 ペンタデセン酸" display="http://fooddb.mext.go.jp/nutman/nutman_06.html"/>
    <hyperlink ref="BN12" r:id="rId415" tooltip="15:1 ペンタデセン酸" display="http://fooddb.mext.go.jp/nutman/nutman_06.html"/>
    <hyperlink ref="BN13" r:id="rId416" tooltip="15:1 ペンタデセン酸" display="http://fooddb.mext.go.jp/nutman/nutman_06.html"/>
    <hyperlink ref="BN14" r:id="rId417" tooltip="15:1 ペンタデセン酸" display="http://fooddb.mext.go.jp/nutman/nutman_06.html"/>
    <hyperlink ref="BN15" r:id="rId418" tooltip="15:1 ペンタデセン酸" display="http://fooddb.mext.go.jp/nutman/nutman_06.html"/>
    <hyperlink ref="BN16" r:id="rId419" tooltip="15:1 ペンタデセン酸" display="http://fooddb.mext.go.jp/nutman/nutman_06.html"/>
    <hyperlink ref="BO8" r:id="rId420" tooltip="16:1 パルミトレイン酸" display="http://fooddb.mext.go.jp/nutman/nutman_06.html"/>
    <hyperlink ref="BO10" r:id="rId421" tooltip="16:1 パルミトレイン酸" display="http://fooddb.mext.go.jp/nutman/nutman_06.html"/>
    <hyperlink ref="BO11" r:id="rId422" tooltip="16:1 パルミトレイン酸" display="http://fooddb.mext.go.jp/nutman/nutman_06.html"/>
    <hyperlink ref="BO12" r:id="rId423" tooltip="16:1 パルミトレイン酸" display="http://fooddb.mext.go.jp/nutman/nutman_06.html"/>
    <hyperlink ref="BO13" r:id="rId424" tooltip="16:1 パルミトレイン酸" display="http://fooddb.mext.go.jp/nutman/nutman_06.html"/>
    <hyperlink ref="BO14" r:id="rId425" tooltip="16:1 パルミトレイン酸" display="http://fooddb.mext.go.jp/nutman/nutman_06.html"/>
    <hyperlink ref="BO15" r:id="rId426" tooltip="16:1 パルミトレイン酸" display="http://fooddb.mext.go.jp/nutman/nutman_06.html"/>
    <hyperlink ref="BO16" r:id="rId427" tooltip="16:1 パルミトレイン酸" display="http://fooddb.mext.go.jp/nutman/nutman_06.html"/>
    <hyperlink ref="BO17" r:id="rId428" tooltip="16:1 パルミトレイン酸" display="http://fooddb.mext.go.jp/nutman/nutman_06.html"/>
    <hyperlink ref="BP8" r:id="rId429" tooltip="17:1 ヘプタデセン酸" display="http://fooddb.mext.go.jp/nutman/nutman_06.html"/>
    <hyperlink ref="BP10" r:id="rId430" tooltip="17:1 ヘプタデセン酸" display="http://fooddb.mext.go.jp/nutman/nutman_06.html"/>
    <hyperlink ref="BP11" r:id="rId431" tooltip="17:1 ヘプタデセン酸" display="http://fooddb.mext.go.jp/nutman/nutman_06.html"/>
    <hyperlink ref="BP12" r:id="rId432" tooltip="17:1 ヘプタデセン酸" display="http://fooddb.mext.go.jp/nutman/nutman_06.html"/>
    <hyperlink ref="BP13" r:id="rId433" tooltip="17:1 ヘプタデセン酸" display="http://fooddb.mext.go.jp/nutman/nutman_06.html"/>
    <hyperlink ref="BP14" r:id="rId434" tooltip="17:1 ヘプタデセン酸" display="http://fooddb.mext.go.jp/nutman/nutman_06.html"/>
    <hyperlink ref="BP15" r:id="rId435" tooltip="17:1 ヘプタデセン酸" display="http://fooddb.mext.go.jp/nutman/nutman_06.html"/>
    <hyperlink ref="BP16" r:id="rId436" tooltip="17:1 ヘプタデセン酸" display="http://fooddb.mext.go.jp/nutman/nutman_06.html"/>
    <hyperlink ref="BQ8" r:id="rId437" tooltip="18:1 オレイン酸" display="http://fooddb.mext.go.jp/nutman/nutman_06.html"/>
    <hyperlink ref="BQ10" r:id="rId438" tooltip="18:1 オレイン酸" display="http://fooddb.mext.go.jp/nutman/nutman_06.html"/>
    <hyperlink ref="BQ11" r:id="rId439" tooltip="18:1 オレイン酸" display="http://fooddb.mext.go.jp/nutman/nutman_06.html"/>
    <hyperlink ref="BQ12" r:id="rId440" tooltip="18:1 オレイン酸" display="http://fooddb.mext.go.jp/nutman/nutman_06.html"/>
    <hyperlink ref="BQ13" r:id="rId441" tooltip="18:1 オレイン酸" display="http://fooddb.mext.go.jp/nutman/nutman_06.html"/>
    <hyperlink ref="BQ14" r:id="rId442" tooltip="18:1 オレイン酸" display="http://fooddb.mext.go.jp/nutman/nutman_06.html"/>
    <hyperlink ref="BR8" r:id="rId443" tooltip="20:1 イコセン酸" display="http://fooddb.mext.go.jp/nutman/nutman_06.html"/>
    <hyperlink ref="BR10" r:id="rId444" tooltip="20:1 イコセン酸" display="http://fooddb.mext.go.jp/nutman/nutman_06.html"/>
    <hyperlink ref="BR11" r:id="rId445" tooltip="20:1 イコセン酸" display="http://fooddb.mext.go.jp/nutman/nutman_06.html"/>
    <hyperlink ref="BR12" r:id="rId446" tooltip="20:1 イコセン酸" display="http://fooddb.mext.go.jp/nutman/nutman_06.html"/>
    <hyperlink ref="BR13" r:id="rId447" tooltip="20:1 イコセン酸" display="http://fooddb.mext.go.jp/nutman/nutman_06.html"/>
    <hyperlink ref="BR14" r:id="rId448" tooltip="20:1 イコセン酸" display="http://fooddb.mext.go.jp/nutman/nutman_06.html"/>
    <hyperlink ref="BS8" r:id="rId449" tooltip="22:1 ドコセン酸" display="http://fooddb.mext.go.jp/nutman/nutman_06.html"/>
    <hyperlink ref="BS10" r:id="rId450" tooltip="22:1 ドコセン酸" display="http://fooddb.mext.go.jp/nutman/nutman_06.html"/>
    <hyperlink ref="BS11" r:id="rId451" tooltip="22:1 ドコセン酸" display="http://fooddb.mext.go.jp/nutman/nutman_06.html"/>
    <hyperlink ref="BS12" r:id="rId452" tooltip="22:1 ドコセン酸" display="http://fooddb.mext.go.jp/nutman/nutman_06.html"/>
    <hyperlink ref="BS13" r:id="rId453" tooltip="22:1 ドコセン酸" display="http://fooddb.mext.go.jp/nutman/nutman_06.html"/>
    <hyperlink ref="BS14" r:id="rId454" tooltip="22:1 ドコセン酸" display="http://fooddb.mext.go.jp/nutman/nutman_06.html"/>
    <hyperlink ref="BT8" r:id="rId455" tooltip="24:1 テトラコセン酸" display="http://fooddb.mext.go.jp/nutman/nutman_06.html"/>
    <hyperlink ref="BT10" r:id="rId456" tooltip="24:1 テトラコセン酸" display="http://fooddb.mext.go.jp/nutman/nutman_06.html"/>
    <hyperlink ref="BT11" r:id="rId457" tooltip="24:1 テトラコセン酸" display="http://fooddb.mext.go.jp/nutman/nutman_06.html"/>
    <hyperlink ref="BT12" r:id="rId458" tooltip="24:1 テトラコセン酸" display="http://fooddb.mext.go.jp/nutman/nutman_06.html"/>
    <hyperlink ref="BT13" r:id="rId459" tooltip="24:1 テトラコセン酸" display="http://fooddb.mext.go.jp/nutman/nutman_06.html"/>
    <hyperlink ref="BT14" r:id="rId460" tooltip="24:1 テトラコセン酸" display="http://fooddb.mext.go.jp/nutman/nutman_06.html"/>
    <hyperlink ref="BT15" r:id="rId461" tooltip="24:1 テトラコセン酸" display="http://fooddb.mext.go.jp/nutman/nutman_06.html"/>
    <hyperlink ref="BT16" r:id="rId462" tooltip="24:1 テトラコセン酸" display="http://fooddb.mext.go.jp/nutman/nutman_06.html"/>
    <hyperlink ref="BU8" r:id="rId463" tooltip="16:2 ヘキサデカジエン酸" display="http://fooddb.mext.go.jp/nutman/nutman_06.html"/>
    <hyperlink ref="BU10" r:id="rId464" tooltip="16:2 ヘキサデカジエン酸" display="http://fooddb.mext.go.jp/nutman/nutman_06.html"/>
    <hyperlink ref="BU11" r:id="rId465" tooltip="16:2 ヘキサデカジエン酸" display="http://fooddb.mext.go.jp/nutman/nutman_06.html"/>
    <hyperlink ref="BU12" r:id="rId466" tooltip="16:2 ヘキサデカジエン酸" display="http://fooddb.mext.go.jp/nutman/nutman_06.html"/>
    <hyperlink ref="BU13" r:id="rId467" tooltip="16:2 ヘキサデカジエン酸" display="http://fooddb.mext.go.jp/nutman/nutman_06.html"/>
    <hyperlink ref="BU14" r:id="rId468" tooltip="16:2 ヘキサデカジエン酸" display="http://fooddb.mext.go.jp/nutman/nutman_06.html"/>
    <hyperlink ref="BU15" r:id="rId469" tooltip="16:2 ヘキサデカジエン酸" display="http://fooddb.mext.go.jp/nutman/nutman_06.html"/>
    <hyperlink ref="BU16" r:id="rId470" tooltip="16:2 ヘキサデカジエン酸" display="http://fooddb.mext.go.jp/nutman/nutman_06.html"/>
    <hyperlink ref="BU17" r:id="rId471" tooltip="16:2 ヘキサデカジエン酸" display="http://fooddb.mext.go.jp/nutman/nutman_06.html"/>
    <hyperlink ref="BU18" r:id="rId472" tooltip="16:2 ヘキサデカジエン酸" display="http://fooddb.mext.go.jp/nutman/nutman_06.html"/>
    <hyperlink ref="BV8" r:id="rId473" tooltip="16:3 ヘキサデカトリエン酸" display="http://fooddb.mext.go.jp/nutman/nutman_06.html"/>
    <hyperlink ref="BV10" r:id="rId474" tooltip="16:3 ヘキサデカトリエン酸" display="http://fooddb.mext.go.jp/nutman/nutman_06.html"/>
    <hyperlink ref="BV11" r:id="rId475" tooltip="16:3 ヘキサデカトリエン酸" display="http://fooddb.mext.go.jp/nutman/nutman_06.html"/>
    <hyperlink ref="BV12" r:id="rId476" tooltip="16:3 ヘキサデカトリエン酸" display="http://fooddb.mext.go.jp/nutman/nutman_06.html"/>
    <hyperlink ref="BV13" r:id="rId477" tooltip="16:3 ヘキサデカトリエン酸" display="http://fooddb.mext.go.jp/nutman/nutman_06.html"/>
    <hyperlink ref="BV14" r:id="rId478" tooltip="16:3 ヘキサデカトリエン酸" display="http://fooddb.mext.go.jp/nutman/nutman_06.html"/>
    <hyperlink ref="BV15" r:id="rId479" tooltip="16:3 ヘキサデカトリエン酸" display="http://fooddb.mext.go.jp/nutman/nutman_06.html"/>
    <hyperlink ref="BV16" r:id="rId480" tooltip="16:3 ヘキサデカトリエン酸" display="http://fooddb.mext.go.jp/nutman/nutman_06.html"/>
    <hyperlink ref="BV17" r:id="rId481" tooltip="16:3 ヘキサデカトリエン酸" display="http://fooddb.mext.go.jp/nutman/nutman_06.html"/>
    <hyperlink ref="BV18" r:id="rId482" tooltip="16:3 ヘキサデカトリエン酸" display="http://fooddb.mext.go.jp/nutman/nutman_06.html"/>
    <hyperlink ref="BV19" r:id="rId483" tooltip="16:3 ヘキサデカトリエン酸" display="http://fooddb.mext.go.jp/nutman/nutman_06.html"/>
    <hyperlink ref="BW8" r:id="rId484" tooltip="16:4 ヘキサデカテトラエン酸" display="http://fooddb.mext.go.jp/nutman/nutman_06.html"/>
    <hyperlink ref="BW10" r:id="rId485" tooltip="16:4 ヘキサデカテトラエン酸" display="http://fooddb.mext.go.jp/nutman/nutman_06.html"/>
    <hyperlink ref="BW11" r:id="rId486" tooltip="16:4 ヘキサデカテトラエン酸" display="http://fooddb.mext.go.jp/nutman/nutman_06.html"/>
    <hyperlink ref="BW12" r:id="rId487" tooltip="16:4 ヘキサデカテトラエン酸" display="http://fooddb.mext.go.jp/nutman/nutman_06.html"/>
    <hyperlink ref="BW13" r:id="rId488" tooltip="16:4 ヘキサデカテトラエン酸" display="http://fooddb.mext.go.jp/nutman/nutman_06.html"/>
    <hyperlink ref="BW14" r:id="rId489" tooltip="16:4 ヘキサデカテトラエン酸" display="http://fooddb.mext.go.jp/nutman/nutman_06.html"/>
    <hyperlink ref="BW15" r:id="rId490" tooltip="16:4 ヘキサデカテトラエン酸" display="http://fooddb.mext.go.jp/nutman/nutman_06.html"/>
    <hyperlink ref="BW16" r:id="rId491" tooltip="16:4 ヘキサデカテトラエン酸" display="http://fooddb.mext.go.jp/nutman/nutman_06.html"/>
    <hyperlink ref="BW17" r:id="rId492" tooltip="16:4 ヘキサデカテトラエン酸" display="http://fooddb.mext.go.jp/nutman/nutman_06.html"/>
    <hyperlink ref="BW18" r:id="rId493" tooltip="16:4 ヘキサデカテトラエン酸" display="http://fooddb.mext.go.jp/nutman/nutman_06.html"/>
    <hyperlink ref="BW19" r:id="rId494" tooltip="16:4 ヘキサデカテトラエン酸" display="http://fooddb.mext.go.jp/nutman/nutman_06.html"/>
    <hyperlink ref="BW20" r:id="rId495" tooltip="16:4 ヘキサデカテトラエン酸" display="http://fooddb.mext.go.jp/nutman/nutman_06.html"/>
    <hyperlink ref="BX8" r:id="rId496" tooltip="18:2 n-6 リノール酸" display="http://fooddb.mext.go.jp/nutman/nutman_06.html"/>
    <hyperlink ref="BX9" r:id="rId497" tooltip="18:2 n-6 リノール酸" display="http://fooddb.mext.go.jp/nutman/nutman_06.html"/>
    <hyperlink ref="BX10" r:id="rId498" tooltip="18:2 n-6 リノール酸" display="http://fooddb.mext.go.jp/nutman/nutman_06.html"/>
    <hyperlink ref="BX11" r:id="rId499" tooltip="18:2 n-6 リノール酸" display="http://fooddb.mext.go.jp/nutman/nutman_06.html"/>
    <hyperlink ref="BX12" r:id="rId500" tooltip="18:2 n-6 リノール酸" display="http://fooddb.mext.go.jp/nutman/nutman_06.html"/>
    <hyperlink ref="BX13" r:id="rId501" tooltip="18:2 n-6 リノール酸" display="http://fooddb.mext.go.jp/nutman/nutman_06.html"/>
    <hyperlink ref="BX14" r:id="rId502" tooltip="18:2 n-6 リノール酸" display="http://fooddb.mext.go.jp/nutman/nutman_06.html"/>
    <hyperlink ref="BY8" r:id="rId503" tooltip="18:3 n-3 α－リノレン酸" display="http://fooddb.mext.go.jp/nutman/nutman_06.html"/>
    <hyperlink ref="BY9" r:id="rId504" tooltip="18:3 n-3 α－リノレン酸" display="http://fooddb.mext.go.jp/nutman/nutman_06.html"/>
    <hyperlink ref="BY10" r:id="rId505" tooltip="18:3 n-3 α－リノレン酸" display="http://fooddb.mext.go.jp/nutman/nutman_06.html"/>
    <hyperlink ref="BY11" r:id="rId506" tooltip="18:3 n-3 α－リノレン酸" display="http://fooddb.mext.go.jp/nutman/nutman_06.html"/>
    <hyperlink ref="BY12" r:id="rId507" tooltip="18:3 n-3 α－リノレン酸" display="http://fooddb.mext.go.jp/nutman/nutman_06.html"/>
    <hyperlink ref="BY13" r:id="rId508" tooltip="18:3 n-3 α－リノレン酸" display="http://fooddb.mext.go.jp/nutman/nutman_06.html"/>
    <hyperlink ref="BY14" r:id="rId509" tooltip="18:3 n-3 α－リノレン酸" display="http://fooddb.mext.go.jp/nutman/nutman_06.html"/>
    <hyperlink ref="BY15" r:id="rId510" tooltip="18:3 n-3 α－リノレン酸" display="http://fooddb.mext.go.jp/nutman/nutman_06.html"/>
    <hyperlink ref="BY16" r:id="rId511" tooltip="18:3 n-3 α－リノレン酸" display="http://fooddb.mext.go.jp/nutman/nutman_06.html"/>
    <hyperlink ref="BZ8" r:id="rId512" tooltip="18:3 n-6 γ－リノレン酸" display="http://fooddb.mext.go.jp/nutman/nutman_06.html"/>
    <hyperlink ref="BZ9" r:id="rId513" tooltip="18:3 n-6 γ－リノレン酸" display="http://fooddb.mext.go.jp/nutman/nutman_06.html"/>
    <hyperlink ref="BZ10" r:id="rId514" tooltip="18:3 n-6 γ－リノレン酸" display="http://fooddb.mext.go.jp/nutman/nutman_06.html"/>
    <hyperlink ref="BZ11" r:id="rId515" tooltip="18:3 n-6 γ－リノレン酸" display="http://fooddb.mext.go.jp/nutman/nutman_06.html"/>
    <hyperlink ref="BZ12" r:id="rId516" tooltip="18:3 n-6 γ－リノレン酸" display="http://fooddb.mext.go.jp/nutman/nutman_06.html"/>
    <hyperlink ref="BZ13" r:id="rId517" tooltip="18:3 n-6 γ－リノレン酸" display="http://fooddb.mext.go.jp/nutman/nutman_06.html"/>
    <hyperlink ref="BZ14" r:id="rId518" tooltip="18:3 n-6 γ－リノレン酸" display="http://fooddb.mext.go.jp/nutman/nutman_06.html"/>
    <hyperlink ref="BZ15" r:id="rId519" tooltip="18:3 n-6 γ－リノレン酸" display="http://fooddb.mext.go.jp/nutman/nutman_06.html"/>
    <hyperlink ref="BZ16" r:id="rId520" tooltip="18:3 n-6 γ－リノレン酸" display="http://fooddb.mext.go.jp/nutman/nutman_06.html"/>
    <hyperlink ref="CA8" r:id="rId521" tooltip="18:4 n-3 オクタデカテトラエン酸" display="http://fooddb.mext.go.jp/nutman/nutman_06.html"/>
    <hyperlink ref="CA9" r:id="rId522" tooltip="18:4 n-3 オクタデカテトラエン酸" display="http://fooddb.mext.go.jp/nutman/nutman_06.html"/>
    <hyperlink ref="CA10" r:id="rId523" tooltip="18:4 n-3 オクタデカテトラエン酸" display="http://fooddb.mext.go.jp/nutman/nutman_06.html"/>
    <hyperlink ref="CA11" r:id="rId524" tooltip="18:4 n-3 オクタデカテトラエン酸" display="http://fooddb.mext.go.jp/nutman/nutman_06.html"/>
    <hyperlink ref="CA12" r:id="rId525" tooltip="18:4 n-3 オクタデカテトラエン酸" display="http://fooddb.mext.go.jp/nutman/nutman_06.html"/>
    <hyperlink ref="CA13" r:id="rId526" tooltip="18:4 n-3 オクタデカテトラエン酸" display="http://fooddb.mext.go.jp/nutman/nutman_06.html"/>
    <hyperlink ref="CA14" r:id="rId527" tooltip="18:4 n-3 オクタデカテトラエン酸" display="http://fooddb.mext.go.jp/nutman/nutman_06.html"/>
    <hyperlink ref="CA15" r:id="rId528" tooltip="18:4 n-3 オクタデカテトラエン酸" display="http://fooddb.mext.go.jp/nutman/nutman_06.html"/>
    <hyperlink ref="CA16" r:id="rId529" tooltip="18:4 n-3 オクタデカテトラエン酸" display="http://fooddb.mext.go.jp/nutman/nutman_06.html"/>
    <hyperlink ref="CA17" r:id="rId530" tooltip="18:4 n-3 オクタデカテトラエン酸" display="http://fooddb.mext.go.jp/nutman/nutman_06.html"/>
    <hyperlink ref="CA18" r:id="rId531" tooltip="18:4 n-3 オクタデカテトラエン酸" display="http://fooddb.mext.go.jp/nutman/nutman_06.html"/>
    <hyperlink ref="CA19" r:id="rId532" tooltip="18:4 n-3 オクタデカテトラエン酸" display="http://fooddb.mext.go.jp/nutman/nutman_06.html"/>
    <hyperlink ref="CA20" r:id="rId533" tooltip="18:4 n-3 オクタデカテトラエン酸" display="http://fooddb.mext.go.jp/nutman/nutman_06.html"/>
    <hyperlink ref="CB8" r:id="rId534" tooltip="20:2 n-6 イコサジエン酸" display="http://fooddb.mext.go.jp/nutman/nutman_06.html"/>
    <hyperlink ref="CB9" r:id="rId535" tooltip="20:2 n-6 イコサジエン酸" display="http://fooddb.mext.go.jp/nutman/nutman_06.html"/>
    <hyperlink ref="CB10" r:id="rId536" tooltip="20:2 n-6 イコサジエン酸" display="http://fooddb.mext.go.jp/nutman/nutman_06.html"/>
    <hyperlink ref="CB11" r:id="rId537" tooltip="20:2 n-6 イコサジエン酸" display="http://fooddb.mext.go.jp/nutman/nutman_06.html"/>
    <hyperlink ref="CB12" r:id="rId538" tooltip="20:2 n-6 イコサジエン酸" display="http://fooddb.mext.go.jp/nutman/nutman_06.html"/>
    <hyperlink ref="CB13" r:id="rId539" tooltip="20:2 n-6 イコサジエン酸" display="http://fooddb.mext.go.jp/nutman/nutman_06.html"/>
    <hyperlink ref="CB14" r:id="rId540" tooltip="20:2 n-6 イコサジエン酸" display="http://fooddb.mext.go.jp/nutman/nutman_06.html"/>
    <hyperlink ref="CB15" r:id="rId541" tooltip="20:2 n-6 イコサジエン酸" display="http://fooddb.mext.go.jp/nutman/nutman_06.html"/>
    <hyperlink ref="CB16" r:id="rId542" tooltip="20:2 n-6 イコサジエン酸" display="http://fooddb.mext.go.jp/nutman/nutman_06.html"/>
    <hyperlink ref="CC8" r:id="rId543" tooltip="20:3 n-6 イコサトリエン酸" display="http://fooddb.mext.go.jp/nutman/nutman_06.html"/>
    <hyperlink ref="CC9" r:id="rId544" tooltip="20:3 n-6 イコサトリエン酸" display="http://fooddb.mext.go.jp/nutman/nutman_06.html"/>
    <hyperlink ref="CC10" r:id="rId545" tooltip="20:3 n-6 イコサトリエン酸" display="http://fooddb.mext.go.jp/nutman/nutman_06.html"/>
    <hyperlink ref="CC11" r:id="rId546" tooltip="20:3 n-6 イコサトリエン酸" display="http://fooddb.mext.go.jp/nutman/nutman_06.html"/>
    <hyperlink ref="CC12" r:id="rId547" tooltip="20:3 n-6 イコサトリエン酸" display="http://fooddb.mext.go.jp/nutman/nutman_06.html"/>
    <hyperlink ref="CC13" r:id="rId548" tooltip="20:3 n-6 イコサトリエン酸" display="http://fooddb.mext.go.jp/nutman/nutman_06.html"/>
    <hyperlink ref="CC14" r:id="rId549" tooltip="20:3 n-6 イコサトリエン酸" display="http://fooddb.mext.go.jp/nutman/nutman_06.html"/>
    <hyperlink ref="CC15" r:id="rId550" tooltip="20:3 n-6 イコサトリエン酸" display="http://fooddb.mext.go.jp/nutman/nutman_06.html"/>
    <hyperlink ref="CC16" r:id="rId551" tooltip="20:3 n-6 イコサトリエン酸" display="http://fooddb.mext.go.jp/nutman/nutman_06.html"/>
    <hyperlink ref="CC17" r:id="rId552" tooltip="20:3 n-6 イコサトリエン酸" display="http://fooddb.mext.go.jp/nutman/nutman_06.html"/>
    <hyperlink ref="CD8" r:id="rId553" tooltip="20:4 n-3 イコサテトラエン酸" display="http://fooddb.mext.go.jp/nutman/nutman_06.html"/>
    <hyperlink ref="CD9" r:id="rId554" tooltip="20:4 n-3 イコサテトラエン酸" display="http://fooddb.mext.go.jp/nutman/nutman_06.html"/>
    <hyperlink ref="CD10" r:id="rId555" tooltip="20:4 n-3 イコサテトラエン酸" display="http://fooddb.mext.go.jp/nutman/nutman_06.html"/>
    <hyperlink ref="CD11" r:id="rId556" tooltip="20:4 n-3 イコサテトラエン酸" display="http://fooddb.mext.go.jp/nutman/nutman_06.html"/>
    <hyperlink ref="CD12" r:id="rId557" tooltip="20:4 n-3 イコサテトラエン酸" display="http://fooddb.mext.go.jp/nutman/nutman_06.html"/>
    <hyperlink ref="CD13" r:id="rId558" tooltip="20:4 n-3 イコサテトラエン酸" display="http://fooddb.mext.go.jp/nutman/nutman_06.html"/>
    <hyperlink ref="CD14" r:id="rId559" tooltip="20:4 n-3 イコサテトラエン酸" display="http://fooddb.mext.go.jp/nutman/nutman_06.html"/>
    <hyperlink ref="CD15" r:id="rId560" tooltip="20:4 n-3 イコサテトラエン酸" display="http://fooddb.mext.go.jp/nutman/nutman_06.html"/>
    <hyperlink ref="CD16" r:id="rId561" tooltip="20:4 n-3 イコサテトラエン酸" display="http://fooddb.mext.go.jp/nutman/nutman_06.html"/>
    <hyperlink ref="CD17" r:id="rId562" tooltip="20:4 n-3 イコサテトラエン酸" display="http://fooddb.mext.go.jp/nutman/nutman_06.html"/>
    <hyperlink ref="CD18" r:id="rId563" tooltip="20:4 n-3 イコサテトラエン酸" display="http://fooddb.mext.go.jp/nutman/nutman_06.html"/>
    <hyperlink ref="CE8" r:id="rId564" tooltip="20:4 n-6 アラキドン酸" display="http://fooddb.mext.go.jp/nutman/nutman_06.html"/>
    <hyperlink ref="CE9" r:id="rId565" tooltip="20:4 n-6 アラキドン酸" display="http://fooddb.mext.go.jp/nutman/nutman_06.html"/>
    <hyperlink ref="CE10" r:id="rId566" tooltip="20:4 n-6 アラキドン酸" display="http://fooddb.mext.go.jp/nutman/nutman_06.html"/>
    <hyperlink ref="CE11" r:id="rId567" tooltip="20:4 n-6 アラキドン酸" display="http://fooddb.mext.go.jp/nutman/nutman_06.html"/>
    <hyperlink ref="CE12" r:id="rId568" tooltip="20:4 n-6 アラキドン酸" display="http://fooddb.mext.go.jp/nutman/nutman_06.html"/>
    <hyperlink ref="CE13" r:id="rId569" tooltip="20:4 n-6 アラキドン酸" display="http://fooddb.mext.go.jp/nutman/nutman_06.html"/>
    <hyperlink ref="CE14" r:id="rId570" tooltip="20:4 n-6 アラキドン酸" display="http://fooddb.mext.go.jp/nutman/nutman_06.html"/>
    <hyperlink ref="CE15" r:id="rId571" tooltip="20:4 n-6 アラキドン酸" display="http://fooddb.mext.go.jp/nutman/nutman_06.html"/>
    <hyperlink ref="CF8" r:id="rId572" tooltip="20:5 n-3 イコサペンタエン酸" display="http://fooddb.mext.go.jp/nutman/nutman_06.html"/>
    <hyperlink ref="CF9" r:id="rId573" tooltip="20:5 n-3 イコサペンタエン酸" display="http://fooddb.mext.go.jp/nutman/nutman_06.html"/>
    <hyperlink ref="CF10" r:id="rId574" tooltip="20:5 n-3 イコサペンタエン酸" display="http://fooddb.mext.go.jp/nutman/nutman_06.html"/>
    <hyperlink ref="CF11" r:id="rId575" tooltip="20:5 n-3 イコサペンタエン酸" display="http://fooddb.mext.go.jp/nutman/nutman_06.html"/>
    <hyperlink ref="CF12" r:id="rId576" tooltip="20:5 n-3 イコサペンタエン酸" display="http://fooddb.mext.go.jp/nutman/nutman_06.html"/>
    <hyperlink ref="CF13" r:id="rId577" tooltip="20:5 n-3 イコサペンタエン酸" display="http://fooddb.mext.go.jp/nutman/nutman_06.html"/>
    <hyperlink ref="CF14" r:id="rId578" tooltip="20:5 n-3 イコサペンタエン酸" display="http://fooddb.mext.go.jp/nutman/nutman_06.html"/>
    <hyperlink ref="CF15" r:id="rId579" tooltip="20:5 n-3 イコサペンタエン酸" display="http://fooddb.mext.go.jp/nutman/nutman_06.html"/>
    <hyperlink ref="CF16" r:id="rId580" tooltip="20:5 n-3 イコサペンタエン酸" display="http://fooddb.mext.go.jp/nutman/nutman_06.html"/>
    <hyperlink ref="CF17" r:id="rId581" tooltip="20:5 n-3 イコサペンタエン酸" display="http://fooddb.mext.go.jp/nutman/nutman_06.html"/>
    <hyperlink ref="CF18" r:id="rId582" tooltip="20:5 n-3 イコサペンタエン酸" display="http://fooddb.mext.go.jp/nutman/nutman_06.html"/>
    <hyperlink ref="CG8" r:id="rId583" tooltip="21:5 n-3 ヘンイコサペンタエン酸" display="http://fooddb.mext.go.jp/nutman/nutman_06.html"/>
    <hyperlink ref="CG9" r:id="rId584" tooltip="21:5 n-3 ヘンイコサペンタエン酸" display="http://fooddb.mext.go.jp/nutman/nutman_06.html"/>
    <hyperlink ref="CG10" r:id="rId585" tooltip="21:5 n-3 ヘンイコサペンタエン酸" display="http://fooddb.mext.go.jp/nutman/nutman_06.html"/>
    <hyperlink ref="CG11" r:id="rId586" tooltip="21:5 n-3 ヘンイコサペンタエン酸" display="http://fooddb.mext.go.jp/nutman/nutman_06.html"/>
    <hyperlink ref="CG12" r:id="rId587" tooltip="21:5 n-3 ヘンイコサペンタエン酸" display="http://fooddb.mext.go.jp/nutman/nutman_06.html"/>
    <hyperlink ref="CG13" r:id="rId588" tooltip="21:5 n-3 ヘンイコサペンタエン酸" display="http://fooddb.mext.go.jp/nutman/nutman_06.html"/>
    <hyperlink ref="CG14" r:id="rId589" tooltip="21:5 n-3 ヘンイコサペンタエン酸" display="http://fooddb.mext.go.jp/nutman/nutman_06.html"/>
    <hyperlink ref="CG15" r:id="rId590" tooltip="21:5 n-3 ヘンイコサペンタエン酸" display="http://fooddb.mext.go.jp/nutman/nutman_06.html"/>
    <hyperlink ref="CG16" r:id="rId591" tooltip="21:5 n-3 ヘンイコサペンタエン酸" display="http://fooddb.mext.go.jp/nutman/nutman_06.html"/>
    <hyperlink ref="CG17" r:id="rId592" tooltip="21:5 n-3 ヘンイコサペンタエン酸" display="http://fooddb.mext.go.jp/nutman/nutman_06.html"/>
    <hyperlink ref="CG18" r:id="rId593" tooltip="21:5 n-3 ヘンイコサペンタエン酸" display="http://fooddb.mext.go.jp/nutman/nutman_06.html"/>
    <hyperlink ref="CG19" r:id="rId594" tooltip="21:5 n-3 ヘンイコサペンタエン酸" display="http://fooddb.mext.go.jp/nutman/nutman_06.html"/>
    <hyperlink ref="CG20" r:id="rId595" tooltip="21:5 n-3 ヘンイコサペンタエン酸" display="http://fooddb.mext.go.jp/nutman/nutman_06.html"/>
    <hyperlink ref="CH8" r:id="rId596" tooltip="22:2 ドコサジエン酸" display="http://fooddb.mext.go.jp/nutman/nutman_06.html"/>
    <hyperlink ref="CH10" r:id="rId597" tooltip="22:2 ドコサジエン酸" display="http://fooddb.mext.go.jp/nutman/nutman_06.html"/>
    <hyperlink ref="CH11" r:id="rId598" tooltip="22:2 ドコサジエン酸" display="http://fooddb.mext.go.jp/nutman/nutman_06.html"/>
    <hyperlink ref="CH12" r:id="rId599" tooltip="22:2 ドコサジエン酸" display="http://fooddb.mext.go.jp/nutman/nutman_06.html"/>
    <hyperlink ref="CH13" r:id="rId600" tooltip="22:2 ドコサジエン酸" display="http://fooddb.mext.go.jp/nutman/nutman_06.html"/>
    <hyperlink ref="CH14" r:id="rId601" tooltip="22:2 ドコサジエン酸" display="http://fooddb.mext.go.jp/nutman/nutman_06.html"/>
    <hyperlink ref="CH15" r:id="rId602" tooltip="22:2 ドコサジエン酸" display="http://fooddb.mext.go.jp/nutman/nutman_06.html"/>
    <hyperlink ref="CH16" r:id="rId603" tooltip="22:2 ドコサジエン酸" display="http://fooddb.mext.go.jp/nutman/nutman_06.html"/>
    <hyperlink ref="CI8" r:id="rId604" tooltip="22:4 n-6 ドコサテトラエン酸" display="http://fooddb.mext.go.jp/nutman/nutman_06.html"/>
    <hyperlink ref="CI9" r:id="rId605" tooltip="22:4 n-6 ドコサテトラエン酸" display="http://fooddb.mext.go.jp/nutman/nutman_06.html"/>
    <hyperlink ref="CI10" r:id="rId606" tooltip="22:4 n-6 ドコサテトラエン酸" display="http://fooddb.mext.go.jp/nutman/nutman_06.html"/>
    <hyperlink ref="CI11" r:id="rId607" tooltip="22:4 n-6 ドコサテトラエン酸" display="http://fooddb.mext.go.jp/nutman/nutman_06.html"/>
    <hyperlink ref="CI12" r:id="rId608" tooltip="22:4 n-6 ドコサテトラエン酸" display="http://fooddb.mext.go.jp/nutman/nutman_06.html"/>
    <hyperlink ref="CI13" r:id="rId609" tooltip="22:4 n-6 ドコサテトラエン酸" display="http://fooddb.mext.go.jp/nutman/nutman_06.html"/>
    <hyperlink ref="CI14" r:id="rId610" tooltip="22:4 n-6 ドコサテトラエン酸" display="http://fooddb.mext.go.jp/nutman/nutman_06.html"/>
    <hyperlink ref="CI15" r:id="rId611" tooltip="22:4 n-6 ドコサテトラエン酸" display="http://fooddb.mext.go.jp/nutman/nutman_06.html"/>
    <hyperlink ref="CI16" r:id="rId612" tooltip="22:4 n-6 ドコサテトラエン酸" display="http://fooddb.mext.go.jp/nutman/nutman_06.html"/>
    <hyperlink ref="CI17" r:id="rId613" tooltip="22:4 n-6 ドコサテトラエン酸" display="http://fooddb.mext.go.jp/nutman/nutman_06.html"/>
    <hyperlink ref="CI18" r:id="rId614" tooltip="22:4 n-6 ドコサテトラエン酸" display="http://fooddb.mext.go.jp/nutman/nutman_06.html"/>
    <hyperlink ref="CJ8" r:id="rId615" tooltip="22:5 n-3 ドコサペンタエン酸" display="http://fooddb.mext.go.jp/nutman/nutman_06.html"/>
    <hyperlink ref="CJ9" r:id="rId616" tooltip="22:5 n-3 ドコサペンタエン酸" display="http://fooddb.mext.go.jp/nutman/nutman_06.html"/>
    <hyperlink ref="CJ10" r:id="rId617" tooltip="22:5 n-3 ドコサペンタエン酸" display="http://fooddb.mext.go.jp/nutman/nutman_06.html"/>
    <hyperlink ref="CJ11" r:id="rId618" tooltip="22:5 n-3 ドコサペンタエン酸" display="http://fooddb.mext.go.jp/nutman/nutman_06.html"/>
    <hyperlink ref="CJ12" r:id="rId619" tooltip="22:5 n-3 ドコサペンタエン酸" display="http://fooddb.mext.go.jp/nutman/nutman_06.html"/>
    <hyperlink ref="CJ13" r:id="rId620" tooltip="22:5 n-3 ドコサペンタエン酸" display="http://fooddb.mext.go.jp/nutman/nutman_06.html"/>
    <hyperlink ref="CJ14" r:id="rId621" tooltip="22:5 n-3 ドコサペンタエン酸" display="http://fooddb.mext.go.jp/nutman/nutman_06.html"/>
    <hyperlink ref="CJ15" r:id="rId622" tooltip="22:5 n-3 ドコサペンタエン酸" display="http://fooddb.mext.go.jp/nutman/nutman_06.html"/>
    <hyperlink ref="CJ16" r:id="rId623" tooltip="22:5 n-3 ドコサペンタエン酸" display="http://fooddb.mext.go.jp/nutman/nutman_06.html"/>
    <hyperlink ref="CJ17" r:id="rId624" tooltip="22:5 n-3 ドコサペンタエン酸" display="http://fooddb.mext.go.jp/nutman/nutman_06.html"/>
    <hyperlink ref="CJ18" r:id="rId625" tooltip="22:5 n-3 ドコサペンタエン酸" display="http://fooddb.mext.go.jp/nutman/nutman_06.html"/>
    <hyperlink ref="CK8" r:id="rId626" tooltip="22:5 n-6 ドコサペンタエン酸" display="http://fooddb.mext.go.jp/nutman/nutman_06.html"/>
    <hyperlink ref="CK9" r:id="rId627" tooltip="22:5 n-6 ドコサペンタエン酸" display="http://fooddb.mext.go.jp/nutman/nutman_06.html"/>
    <hyperlink ref="CK10" r:id="rId628" tooltip="22:5 n-6 ドコサペンタエン酸" display="http://fooddb.mext.go.jp/nutman/nutman_06.html"/>
    <hyperlink ref="CK11" r:id="rId629" tooltip="22:5 n-6 ドコサペンタエン酸" display="http://fooddb.mext.go.jp/nutman/nutman_06.html"/>
    <hyperlink ref="CK12" r:id="rId630" tooltip="22:5 n-6 ドコサペンタエン酸" display="http://fooddb.mext.go.jp/nutman/nutman_06.html"/>
    <hyperlink ref="CK13" r:id="rId631" tooltip="22:5 n-6 ドコサペンタエン酸" display="http://fooddb.mext.go.jp/nutman/nutman_06.html"/>
    <hyperlink ref="CK14" r:id="rId632" tooltip="22:5 n-6 ドコサペンタエン酸" display="http://fooddb.mext.go.jp/nutman/nutman_06.html"/>
    <hyperlink ref="CK15" r:id="rId633" tooltip="22:5 n-6 ドコサペンタエン酸" display="http://fooddb.mext.go.jp/nutman/nutman_06.html"/>
    <hyperlink ref="CK16" r:id="rId634" tooltip="22:5 n-6 ドコサペンタエン酸" display="http://fooddb.mext.go.jp/nutman/nutman_06.html"/>
    <hyperlink ref="CK17" r:id="rId635" tooltip="22:5 n-6 ドコサペンタエン酸" display="http://fooddb.mext.go.jp/nutman/nutman_06.html"/>
    <hyperlink ref="CK18" r:id="rId636" tooltip="22:5 n-6 ドコサペンタエン酸" display="http://fooddb.mext.go.jp/nutman/nutman_06.html"/>
    <hyperlink ref="CL8" r:id="rId637" tooltip="22:6 n-3 ドコサヘキサエン酸" display="http://fooddb.mext.go.jp/nutman/nutman_06.html"/>
    <hyperlink ref="CL9" r:id="rId638" tooltip="22:6 n-3 ドコサヘキサエン酸" display="http://fooddb.mext.go.jp/nutman/nutman_06.html"/>
    <hyperlink ref="CL10" r:id="rId639" tooltip="22:6 n-3 ドコサヘキサエン酸" display="http://fooddb.mext.go.jp/nutman/nutman_06.html"/>
    <hyperlink ref="CL11" r:id="rId640" tooltip="22:6 n-3 ドコサヘキサエン酸" display="http://fooddb.mext.go.jp/nutman/nutman_06.html"/>
    <hyperlink ref="CL12" r:id="rId641" tooltip="22:6 n-3 ドコサヘキサエン酸" display="http://fooddb.mext.go.jp/nutman/nutman_06.html"/>
    <hyperlink ref="CL13" r:id="rId642" tooltip="22:6 n-3 ドコサヘキサエン酸" display="http://fooddb.mext.go.jp/nutman/nutman_06.html"/>
    <hyperlink ref="CL14" r:id="rId643" tooltip="22:6 n-3 ドコサヘキサエン酸" display="http://fooddb.mext.go.jp/nutman/nutman_06.html"/>
    <hyperlink ref="CL15" r:id="rId644" tooltip="22:6 n-3 ドコサヘキサエン酸" display="http://fooddb.mext.go.jp/nutman/nutman_06.html"/>
    <hyperlink ref="CL16" r:id="rId645" tooltip="22:6 n-3 ドコサヘキサエン酸" display="http://fooddb.mext.go.jp/nutman/nutman_06.html"/>
    <hyperlink ref="CL17" r:id="rId646" tooltip="22:6 n-3 ドコサヘキサエン酸" display="http://fooddb.mext.go.jp/nutman/nutman_06.html"/>
    <hyperlink ref="CL18" r:id="rId647" tooltip="22:6 n-3 ドコサヘキサエン酸" display="http://fooddb.mext.go.jp/nutman/nutman_06.html"/>
    <hyperlink ref="CM8" r:id="rId648" tooltip="未同定" display="http://fooddb.mext.go.jp/nutman/nutman_06.html"/>
    <hyperlink ref="CM9" r:id="rId649" tooltip="未同定" display="http://fooddb.mext.go.jp/nutman/nutman_06.html"/>
    <hyperlink ref="CM10" r:id="rId650" tooltip="未同定" display="http://fooddb.mext.go.jp/nutman/nutman_06.html"/>
    <hyperlink ref="A24" r:id="rId651" tooltip="穀類/こめ/[水稲穀粒]/玄米" display="http://fooddb.mext.go.jp/details/details.pl?ITEM_NO=1_01080_6"/>
  </hyperlinks>
  <pageMargins left="0.7" right="0.7" top="0.75" bottom="0.75" header="0.3" footer="0.3"/>
  <pageSetup paperSize="9" orientation="portrait" verticalDpi="1200" r:id="rId652"/>
  <drawing r:id="rId653"/>
  <legacyDrawing r:id="rId654"/>
  <controls>
    <mc:AlternateContent xmlns:mc="http://schemas.openxmlformats.org/markup-compatibility/2006">
      <mc:Choice Requires="x14">
        <control shapeId="3" r:id="rId655" name="Control 362">
          <controlPr defaultSize="0" r:id="rId656">
            <anchor moveWithCells="1">
              <from>
                <xdr:col>92</xdr:col>
                <xdr:colOff>0</xdr:colOff>
                <xdr:row>23</xdr:row>
                <xdr:rowOff>0</xdr:rowOff>
              </from>
              <to>
                <xdr:col>92</xdr:col>
                <xdr:colOff>257175</xdr:colOff>
                <xdr:row>24</xdr:row>
                <xdr:rowOff>19050</xdr:rowOff>
              </to>
            </anchor>
          </controlPr>
        </control>
      </mc:Choice>
      <mc:Fallback>
        <control shapeId="22890" r:id="rId655" name="Control 362"/>
      </mc:Fallback>
    </mc:AlternateContent>
    <mc:AlternateContent xmlns:mc="http://schemas.openxmlformats.org/markup-compatibility/2006">
      <mc:Choice Requires="x14">
        <control shapeId="2" r:id="rId657" name="Control 361">
          <controlPr defaultSize="0" r:id="rId658">
            <anchor moveWithCells="1">
              <from>
                <xdr:col>91</xdr:col>
                <xdr:colOff>0</xdr:colOff>
                <xdr:row>23</xdr:row>
                <xdr:rowOff>0</xdr:rowOff>
              </from>
              <to>
                <xdr:col>91</xdr:col>
                <xdr:colOff>381000</xdr:colOff>
                <xdr:row>24</xdr:row>
                <xdr:rowOff>9525</xdr:rowOff>
              </to>
            </anchor>
          </controlPr>
        </control>
      </mc:Choice>
      <mc:Fallback>
        <control shapeId="22889" r:id="rId657" name="Control 361"/>
      </mc:Fallback>
    </mc:AlternateContent>
    <mc:AlternateContent xmlns:mc="http://schemas.openxmlformats.org/markup-compatibility/2006">
      <mc:Choice Requires="x14">
        <control shapeId="22887" r:id="rId659" name="Control 359">
          <controlPr defaultSize="0" r:id="rId656">
            <anchor moveWithCells="1">
              <from>
                <xdr:col>92</xdr:col>
                <xdr:colOff>0</xdr:colOff>
                <xdr:row>24</xdr:row>
                <xdr:rowOff>0</xdr:rowOff>
              </from>
              <to>
                <xdr:col>92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22887" r:id="rId659" name="Control 359"/>
      </mc:Fallback>
    </mc:AlternateContent>
    <mc:AlternateContent xmlns:mc="http://schemas.openxmlformats.org/markup-compatibility/2006">
      <mc:Choice Requires="x14">
        <control shapeId="22886" r:id="rId660" name="Control 358">
          <controlPr defaultSize="0" r:id="rId661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886" r:id="rId660" name="Control 358"/>
      </mc:Fallback>
    </mc:AlternateContent>
    <mc:AlternateContent xmlns:mc="http://schemas.openxmlformats.org/markup-compatibility/2006">
      <mc:Choice Requires="x14">
        <control shapeId="22835" r:id="rId662" name="Control 307">
          <controlPr defaultSize="0" r:id="rId656">
            <anchor moveWithCells="1">
              <from>
                <xdr:col>92</xdr:col>
                <xdr:colOff>0</xdr:colOff>
                <xdr:row>24</xdr:row>
                <xdr:rowOff>0</xdr:rowOff>
              </from>
              <to>
                <xdr:col>92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22835" r:id="rId662" name="Control 307"/>
      </mc:Fallback>
    </mc:AlternateContent>
    <mc:AlternateContent xmlns:mc="http://schemas.openxmlformats.org/markup-compatibility/2006">
      <mc:Choice Requires="x14">
        <control shapeId="22834" r:id="rId663" name="Control 306">
          <controlPr defaultSize="0" r:id="rId664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834" r:id="rId663" name="Control 306"/>
      </mc:Fallback>
    </mc:AlternateContent>
    <mc:AlternateContent xmlns:mc="http://schemas.openxmlformats.org/markup-compatibility/2006">
      <mc:Choice Requires="x14">
        <control shapeId="22699" r:id="rId665" name="Control 171">
          <controlPr defaultSize="0" r:id="rId666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699" r:id="rId665" name="Control 171"/>
      </mc:Fallback>
    </mc:AlternateContent>
    <mc:AlternateContent xmlns:mc="http://schemas.openxmlformats.org/markup-compatibility/2006">
      <mc:Choice Requires="x14">
        <control shapeId="22577" r:id="rId667" name="Control 49">
          <controlPr defaultSize="0" r:id="rId668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577" r:id="rId667" name="Control 49"/>
      </mc:Fallback>
    </mc:AlternateContent>
    <mc:AlternateContent xmlns:mc="http://schemas.openxmlformats.org/markup-compatibility/2006">
      <mc:Choice Requires="x14">
        <control shapeId="22564" r:id="rId669" name="Control 36">
          <controlPr defaultSize="0" r:id="rId656">
            <anchor moveWithCells="1">
              <from>
                <xdr:col>92</xdr:col>
                <xdr:colOff>0</xdr:colOff>
                <xdr:row>24</xdr:row>
                <xdr:rowOff>0</xdr:rowOff>
              </from>
              <to>
                <xdr:col>92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22564" r:id="rId669" name="Control 36"/>
      </mc:Fallback>
    </mc:AlternateContent>
    <mc:AlternateContent xmlns:mc="http://schemas.openxmlformats.org/markup-compatibility/2006">
      <mc:Choice Requires="x14">
        <control shapeId="22563" r:id="rId670" name="Control 35">
          <controlPr defaultSize="0" r:id="rId671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563" r:id="rId670" name="Control 35"/>
      </mc:Fallback>
    </mc:AlternateContent>
    <mc:AlternateContent xmlns:mc="http://schemas.openxmlformats.org/markup-compatibility/2006">
      <mc:Choice Requires="x14">
        <control shapeId="22532" r:id="rId672" name="Control 4">
          <controlPr defaultSize="0" r:id="rId673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1</xdr:col>
                <xdr:colOff>285750</xdr:colOff>
                <xdr:row>27</xdr:row>
                <xdr:rowOff>57150</xdr:rowOff>
              </to>
            </anchor>
          </controlPr>
        </control>
      </mc:Choice>
      <mc:Fallback>
        <control shapeId="22532" r:id="rId672" name="Control 4"/>
      </mc:Fallback>
    </mc:AlternateContent>
    <mc:AlternateContent xmlns:mc="http://schemas.openxmlformats.org/markup-compatibility/2006">
      <mc:Choice Requires="x14">
        <control shapeId="22531" r:id="rId674" name="Control 3">
          <controlPr defaultSize="0" r:id="rId656">
            <anchor moveWithCells="1">
              <from>
                <xdr:col>92</xdr:col>
                <xdr:colOff>0</xdr:colOff>
                <xdr:row>24</xdr:row>
                <xdr:rowOff>0</xdr:rowOff>
              </from>
              <to>
                <xdr:col>92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22531" r:id="rId674" name="Control 3"/>
      </mc:Fallback>
    </mc:AlternateContent>
    <mc:AlternateContent xmlns:mc="http://schemas.openxmlformats.org/markup-compatibility/2006">
      <mc:Choice Requires="x14">
        <control shapeId="22530" r:id="rId675" name="Control 2">
          <controlPr defaultSize="0" r:id="rId676">
            <anchor moveWithCells="1">
              <from>
                <xdr:col>91</xdr:col>
                <xdr:colOff>0</xdr:colOff>
                <xdr:row>24</xdr:row>
                <xdr:rowOff>0</xdr:rowOff>
              </from>
              <to>
                <xdr:col>91</xdr:col>
                <xdr:colOff>381000</xdr:colOff>
                <xdr:row>25</xdr:row>
                <xdr:rowOff>57150</xdr:rowOff>
              </to>
            </anchor>
          </controlPr>
        </control>
      </mc:Choice>
      <mc:Fallback>
        <control shapeId="22530" r:id="rId675" name="Control 2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P24" sqref="P24"/>
    </sheetView>
  </sheetViews>
  <sheetFormatPr defaultColWidth="9" defaultRowHeight="14.25" x14ac:dyDescent="0.15"/>
  <cols>
    <col min="1" max="1" width="3.75" style="8" customWidth="1"/>
    <col min="2" max="2" width="9.75" style="8" customWidth="1"/>
    <col min="3" max="3" width="6" style="8" customWidth="1"/>
    <col min="4" max="4" width="5.375" style="8" customWidth="1"/>
    <col min="5" max="5" width="5" style="8" customWidth="1"/>
    <col min="6" max="6" width="12.375" style="8" customWidth="1"/>
    <col min="7" max="7" width="5.75" style="8" customWidth="1"/>
    <col min="8" max="8" width="9.5" style="8" customWidth="1"/>
    <col min="9" max="9" width="10.625" style="8" customWidth="1"/>
    <col min="10" max="11" width="6.625" style="8" customWidth="1"/>
    <col min="12" max="12" width="5.625" style="8" customWidth="1"/>
    <col min="13" max="13" width="4.25" style="8" customWidth="1"/>
    <col min="14" max="14" width="11.625" style="8" customWidth="1"/>
    <col min="15" max="16384" width="9" style="8"/>
  </cols>
  <sheetData>
    <row r="1" spans="1:15" ht="15" thickBot="1" x14ac:dyDescent="0.2">
      <c r="A1" s="8" t="s">
        <v>53</v>
      </c>
      <c r="F1" s="20" t="s">
        <v>47</v>
      </c>
    </row>
    <row r="2" spans="1:15" ht="18" customHeight="1" thickTop="1" x14ac:dyDescent="0.15">
      <c r="I2" s="14" t="s">
        <v>0</v>
      </c>
      <c r="J2" s="241" t="s">
        <v>1</v>
      </c>
      <c r="K2" s="241"/>
      <c r="L2" s="1"/>
      <c r="M2" s="27" t="s">
        <v>57</v>
      </c>
      <c r="N2" s="28"/>
    </row>
    <row r="3" spans="1:15" ht="18" customHeight="1" x14ac:dyDescent="0.15">
      <c r="B3" s="9" t="s">
        <v>44</v>
      </c>
      <c r="C3" s="9"/>
      <c r="E3" s="12"/>
      <c r="F3" s="25" t="s">
        <v>68</v>
      </c>
      <c r="I3" s="14" t="s">
        <v>43</v>
      </c>
      <c r="J3" s="241" t="s">
        <v>82</v>
      </c>
      <c r="K3" s="241"/>
      <c r="L3" s="1"/>
      <c r="M3" s="27" t="s">
        <v>83</v>
      </c>
      <c r="N3" s="29" t="s">
        <v>58</v>
      </c>
    </row>
    <row r="4" spans="1:15" ht="18" customHeight="1" x14ac:dyDescent="0.15">
      <c r="B4" s="9" t="s">
        <v>45</v>
      </c>
      <c r="C4" s="9"/>
      <c r="E4" s="24"/>
      <c r="F4" s="25" t="s">
        <v>69</v>
      </c>
      <c r="I4" s="14" t="s">
        <v>23</v>
      </c>
      <c r="J4" s="242" t="s">
        <v>24</v>
      </c>
      <c r="K4" s="242"/>
      <c r="L4" s="1"/>
      <c r="M4" s="27" t="s">
        <v>84</v>
      </c>
      <c r="N4" s="29" t="s">
        <v>59</v>
      </c>
    </row>
    <row r="5" spans="1:15" ht="18" customHeight="1" x14ac:dyDescent="0.15">
      <c r="B5" s="9" t="s">
        <v>46</v>
      </c>
      <c r="C5" s="9"/>
      <c r="E5" s="26" t="s">
        <v>70</v>
      </c>
      <c r="F5" s="25"/>
      <c r="I5" s="14" t="s">
        <v>21</v>
      </c>
      <c r="J5" s="243" t="s">
        <v>22</v>
      </c>
      <c r="K5" s="243"/>
      <c r="L5" s="1"/>
      <c r="M5" s="29" t="s">
        <v>85</v>
      </c>
      <c r="N5" s="29" t="s">
        <v>60</v>
      </c>
    </row>
    <row r="6" spans="1:15" ht="18" customHeight="1" x14ac:dyDescent="0.15">
      <c r="B6" s="1"/>
      <c r="C6" s="2"/>
      <c r="M6" s="25"/>
      <c r="N6" s="25" t="s">
        <v>61</v>
      </c>
      <c r="O6" s="29" t="s">
        <v>64</v>
      </c>
    </row>
    <row r="7" spans="1:15" ht="18" customHeight="1" x14ac:dyDescent="0.15">
      <c r="B7" s="1" t="s">
        <v>32</v>
      </c>
      <c r="C7" s="11">
        <v>3</v>
      </c>
      <c r="N7" s="25" t="s">
        <v>62</v>
      </c>
      <c r="O7" s="29" t="s">
        <v>65</v>
      </c>
    </row>
    <row r="8" spans="1:15" ht="18" customHeight="1" x14ac:dyDescent="0.15">
      <c r="B8" s="1" t="s">
        <v>41</v>
      </c>
      <c r="C8" s="4"/>
      <c r="D8" s="10">
        <v>10</v>
      </c>
      <c r="E8" s="8" t="s">
        <v>17</v>
      </c>
      <c r="G8" s="29" t="s">
        <v>71</v>
      </c>
      <c r="N8" s="25" t="s">
        <v>63</v>
      </c>
      <c r="O8" s="29" t="s">
        <v>66</v>
      </c>
    </row>
    <row r="9" spans="1:15" ht="18" customHeight="1" x14ac:dyDescent="0.15">
      <c r="B9" s="1" t="s">
        <v>6</v>
      </c>
      <c r="C9" s="240" t="s">
        <v>55</v>
      </c>
      <c r="D9" s="240"/>
      <c r="E9" s="240"/>
      <c r="F9" s="240"/>
      <c r="I9" s="21" t="s">
        <v>25</v>
      </c>
      <c r="J9" s="21" t="s">
        <v>27</v>
      </c>
      <c r="K9" s="14" t="s">
        <v>26</v>
      </c>
    </row>
    <row r="10" spans="1:15" ht="18" customHeight="1" x14ac:dyDescent="0.15">
      <c r="C10" s="240" t="s">
        <v>56</v>
      </c>
      <c r="D10" s="240"/>
      <c r="E10" s="240"/>
      <c r="F10" s="240"/>
      <c r="I10" s="3" t="s">
        <v>12</v>
      </c>
      <c r="J10" s="30">
        <v>10.14</v>
      </c>
      <c r="K10" s="9" t="s">
        <v>13</v>
      </c>
    </row>
    <row r="11" spans="1:15" ht="18" customHeight="1" x14ac:dyDescent="0.15">
      <c r="C11" s="240"/>
      <c r="D11" s="240"/>
      <c r="E11" s="240"/>
      <c r="F11" s="240"/>
      <c r="I11" s="3" t="s">
        <v>7</v>
      </c>
      <c r="J11" s="30">
        <v>10.119999999999999</v>
      </c>
      <c r="K11" s="9" t="s">
        <v>13</v>
      </c>
      <c r="L11" s="29" t="s">
        <v>73</v>
      </c>
    </row>
    <row r="12" spans="1:15" ht="18" customHeight="1" x14ac:dyDescent="0.15">
      <c r="C12" s="240"/>
      <c r="D12" s="240"/>
      <c r="E12" s="240"/>
      <c r="F12" s="240"/>
      <c r="I12" s="3" t="s">
        <v>8</v>
      </c>
      <c r="J12" s="31" t="s">
        <v>72</v>
      </c>
      <c r="K12" s="9" t="s">
        <v>13</v>
      </c>
    </row>
    <row r="13" spans="1:15" ht="18" customHeight="1" x14ac:dyDescent="0.15">
      <c r="C13" s="240"/>
      <c r="D13" s="240"/>
      <c r="E13" s="240"/>
      <c r="F13" s="240"/>
      <c r="I13" s="3" t="s">
        <v>9</v>
      </c>
      <c r="J13" s="19"/>
      <c r="K13" s="9" t="s">
        <v>13</v>
      </c>
    </row>
    <row r="14" spans="1:15" ht="18" customHeight="1" x14ac:dyDescent="0.15">
      <c r="C14" s="240"/>
      <c r="D14" s="240"/>
      <c r="E14" s="240"/>
      <c r="F14" s="240"/>
      <c r="I14" s="3" t="s">
        <v>10</v>
      </c>
      <c r="J14" s="19"/>
      <c r="K14" s="9" t="s">
        <v>13</v>
      </c>
    </row>
    <row r="15" spans="1:15" ht="18" customHeight="1" x14ac:dyDescent="0.15">
      <c r="C15" s="240"/>
      <c r="D15" s="240"/>
      <c r="E15" s="240"/>
      <c r="F15" s="240"/>
      <c r="I15" s="3" t="s">
        <v>11</v>
      </c>
      <c r="J15" s="19"/>
      <c r="K15" s="9" t="s">
        <v>13</v>
      </c>
    </row>
    <row r="16" spans="1:15" ht="18" customHeight="1" x14ac:dyDescent="0.15">
      <c r="J16" s="5" t="s">
        <v>67</v>
      </c>
      <c r="K16" s="6"/>
    </row>
    <row r="17" spans="2:11" ht="18" customHeight="1" x14ac:dyDescent="0.15">
      <c r="J17" s="5"/>
      <c r="K17" s="6"/>
    </row>
    <row r="18" spans="2:11" ht="18" customHeight="1" x14ac:dyDescent="0.15">
      <c r="B18" s="8" t="s">
        <v>2</v>
      </c>
      <c r="C18" s="8" t="s">
        <v>3</v>
      </c>
      <c r="J18" s="5"/>
      <c r="K18" s="6"/>
    </row>
    <row r="19" spans="2:11" ht="18" customHeight="1" x14ac:dyDescent="0.15">
      <c r="B19" s="7" t="s">
        <v>28</v>
      </c>
      <c r="C19" s="12">
        <v>200</v>
      </c>
      <c r="D19" s="8" t="s">
        <v>13</v>
      </c>
      <c r="E19" s="29" t="s">
        <v>78</v>
      </c>
      <c r="J19" s="5"/>
      <c r="K19" s="6"/>
    </row>
    <row r="20" spans="2:11" ht="18" customHeight="1" x14ac:dyDescent="0.15">
      <c r="B20" s="7"/>
      <c r="C20" s="13"/>
      <c r="J20" s="5"/>
      <c r="K20" s="6"/>
    </row>
    <row r="21" spans="2:11" ht="18" customHeight="1" x14ac:dyDescent="0.15">
      <c r="B21" s="7"/>
      <c r="C21" s="13"/>
      <c r="J21" s="5"/>
      <c r="K21" s="6"/>
    </row>
    <row r="22" spans="2:11" ht="18" customHeight="1" x14ac:dyDescent="0.15">
      <c r="I22" s="17"/>
    </row>
    <row r="23" spans="2:11" ht="18" customHeight="1" x14ac:dyDescent="0.15">
      <c r="B23" s="8" t="s">
        <v>31</v>
      </c>
      <c r="C23" s="12">
        <v>10</v>
      </c>
      <c r="D23" s="8" t="s">
        <v>42</v>
      </c>
      <c r="I23" s="17"/>
    </row>
    <row r="24" spans="2:11" ht="18" customHeight="1" x14ac:dyDescent="0.15">
      <c r="C24" s="6"/>
      <c r="I24" s="17"/>
    </row>
    <row r="25" spans="2:11" ht="18" customHeight="1" x14ac:dyDescent="0.15">
      <c r="C25" s="8" t="s">
        <v>30</v>
      </c>
      <c r="D25" s="8" t="s">
        <v>33</v>
      </c>
      <c r="I25" s="17"/>
    </row>
    <row r="26" spans="2:11" ht="18" customHeight="1" thickBot="1" x14ac:dyDescent="0.2">
      <c r="D26" s="8" t="s">
        <v>34</v>
      </c>
      <c r="E26" s="12">
        <v>2</v>
      </c>
      <c r="F26" s="8" t="s">
        <v>18</v>
      </c>
      <c r="G26" s="18">
        <v>50</v>
      </c>
      <c r="H26" s="8" t="s">
        <v>5</v>
      </c>
      <c r="I26" s="29" t="s">
        <v>74</v>
      </c>
    </row>
    <row r="27" spans="2:11" ht="18" customHeight="1" thickTop="1" x14ac:dyDescent="0.15">
      <c r="D27" s="8" t="s">
        <v>35</v>
      </c>
      <c r="E27" s="12"/>
      <c r="F27" s="8" t="s">
        <v>20</v>
      </c>
      <c r="I27" s="29" t="s">
        <v>75</v>
      </c>
    </row>
    <row r="28" spans="2:11" ht="18" customHeight="1" x14ac:dyDescent="0.15"/>
    <row r="29" spans="2:11" ht="18" customHeight="1" x14ac:dyDescent="0.15">
      <c r="C29" s="8" t="s">
        <v>30</v>
      </c>
      <c r="D29" s="8" t="s">
        <v>40</v>
      </c>
    </row>
    <row r="30" spans="2:11" ht="18" customHeight="1" x14ac:dyDescent="0.15"/>
    <row r="31" spans="2:11" ht="18" customHeight="1" x14ac:dyDescent="0.15">
      <c r="B31" s="8" t="s">
        <v>4</v>
      </c>
    </row>
    <row r="32" spans="2:11" ht="18" customHeight="1" x14ac:dyDescent="0.15"/>
    <row r="33" spans="2:4" ht="18" customHeight="1" x14ac:dyDescent="0.15">
      <c r="C33" s="8" t="s">
        <v>30</v>
      </c>
      <c r="D33" s="8" t="s">
        <v>39</v>
      </c>
    </row>
    <row r="34" spans="2:4" ht="18" customHeight="1" x14ac:dyDescent="0.15">
      <c r="D34" s="8" t="s">
        <v>36</v>
      </c>
    </row>
    <row r="35" spans="2:4" ht="18" customHeight="1" x14ac:dyDescent="0.15">
      <c r="D35" s="8" t="s">
        <v>37</v>
      </c>
    </row>
    <row r="36" spans="2:4" ht="18" customHeight="1" x14ac:dyDescent="0.15">
      <c r="D36" s="8" t="s">
        <v>38</v>
      </c>
    </row>
    <row r="37" spans="2:4" ht="18" customHeight="1" x14ac:dyDescent="0.15"/>
    <row r="38" spans="2:4" ht="18" customHeight="1" x14ac:dyDescent="0.15">
      <c r="B38" s="8" t="s">
        <v>14</v>
      </c>
    </row>
    <row r="39" spans="2:4" ht="18" customHeight="1" x14ac:dyDescent="0.15">
      <c r="B39" s="8" t="s">
        <v>29</v>
      </c>
    </row>
    <row r="40" spans="2:4" ht="18" customHeight="1" x14ac:dyDescent="0.15">
      <c r="D40" s="8" t="s">
        <v>15</v>
      </c>
    </row>
    <row r="41" spans="2:4" ht="18" customHeight="1" x14ac:dyDescent="0.15"/>
    <row r="42" spans="2:4" ht="18" customHeight="1" x14ac:dyDescent="0.15"/>
    <row r="43" spans="2:4" ht="18" customHeight="1" x14ac:dyDescent="0.15"/>
    <row r="44" spans="2:4" ht="18" customHeight="1" x14ac:dyDescent="0.15"/>
    <row r="45" spans="2:4" ht="18" customHeight="1" x14ac:dyDescent="0.15"/>
    <row r="46" spans="2:4" ht="18" customHeight="1" x14ac:dyDescent="0.15"/>
    <row r="47" spans="2:4" ht="18" customHeight="1" x14ac:dyDescent="0.15"/>
    <row r="48" spans="2: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mergeCells count="11">
    <mergeCell ref="J2:K2"/>
    <mergeCell ref="J3:K3"/>
    <mergeCell ref="J4:K4"/>
    <mergeCell ref="J5:K5"/>
    <mergeCell ref="C14:F14"/>
    <mergeCell ref="C15:F15"/>
    <mergeCell ref="C9:F9"/>
    <mergeCell ref="C10:F10"/>
    <mergeCell ref="C11:F11"/>
    <mergeCell ref="C12:F12"/>
    <mergeCell ref="C13:F13"/>
  </mergeCells>
  <phoneticPr fontId="4"/>
  <dataValidations count="3">
    <dataValidation type="list" allowBlank="1" showInputMessage="1" showErrorMessage="1" sqref="C9:C15">
      <formula1>農薬種</formula1>
    </dataValidation>
    <dataValidation type="list" allowBlank="1" showInputMessage="1" showErrorMessage="1" sqref="J4:K4">
      <formula1>試料名１</formula1>
    </dataValidation>
    <dataValidation type="list" allowBlank="1" showInputMessage="1" showErrorMessage="1" sqref="J5:K5">
      <formula1>担当者</formula1>
    </dataValidation>
  </dataValidations>
  <pageMargins left="0.98425196850393704" right="0.70866141732283472" top="0.74803149606299213" bottom="0.74803149606299213" header="0.31496062992125984" footer="0.31496062992125984"/>
  <pageSetup paperSize="9" orientation="portrait" r:id="rId1"/>
  <headerFooter>
    <oddFooter>&amp;LSMART LAB&amp;C&amp;"HG丸ｺﾞｼｯｸM-PRO,太字"&amp;14AiSTI Science&amp;RVol. PS-081224-01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B26" workbookViewId="0">
      <selection activeCell="C42" sqref="C42"/>
    </sheetView>
  </sheetViews>
  <sheetFormatPr defaultRowHeight="13.5" x14ac:dyDescent="0.15"/>
  <cols>
    <col min="1" max="1" width="69.5" bestFit="1" customWidth="1"/>
    <col min="2" max="2" width="78" bestFit="1" customWidth="1"/>
    <col min="3" max="3" width="97.25" bestFit="1" customWidth="1"/>
  </cols>
  <sheetData>
    <row r="1" spans="1:3" x14ac:dyDescent="0.15">
      <c r="A1" s="105" t="s">
        <v>156</v>
      </c>
      <c r="B1" s="105" t="s">
        <v>92</v>
      </c>
      <c r="C1" s="104" t="s">
        <v>603</v>
      </c>
    </row>
    <row r="2" spans="1:3" ht="27" x14ac:dyDescent="0.15">
      <c r="A2" s="23" t="s">
        <v>93</v>
      </c>
      <c r="B2" s="23" t="s">
        <v>94</v>
      </c>
      <c r="C2" s="121" t="s">
        <v>625</v>
      </c>
    </row>
    <row r="3" spans="1:3" ht="27" x14ac:dyDescent="0.15">
      <c r="A3" s="23" t="s">
        <v>95</v>
      </c>
      <c r="B3" s="23" t="s">
        <v>96</v>
      </c>
      <c r="C3" s="121" t="s">
        <v>626</v>
      </c>
    </row>
    <row r="4" spans="1:3" ht="27" x14ac:dyDescent="0.15">
      <c r="A4" s="23" t="s">
        <v>97</v>
      </c>
      <c r="B4" s="23" t="s">
        <v>98</v>
      </c>
      <c r="C4" s="121" t="s">
        <v>627</v>
      </c>
    </row>
    <row r="5" spans="1:3" ht="27" x14ac:dyDescent="0.15">
      <c r="A5" s="23" t="s">
        <v>99</v>
      </c>
      <c r="B5" s="23" t="s">
        <v>100</v>
      </c>
      <c r="C5" s="121" t="s">
        <v>628</v>
      </c>
    </row>
    <row r="6" spans="1:3" ht="27" x14ac:dyDescent="0.15">
      <c r="A6" s="23" t="s">
        <v>101</v>
      </c>
      <c r="B6" s="23" t="s">
        <v>94</v>
      </c>
      <c r="C6" s="121" t="s">
        <v>629</v>
      </c>
    </row>
    <row r="7" spans="1:3" ht="27" x14ac:dyDescent="0.15">
      <c r="A7" s="23" t="s">
        <v>102</v>
      </c>
      <c r="B7" s="23" t="s">
        <v>103</v>
      </c>
      <c r="C7" s="121" t="s">
        <v>630</v>
      </c>
    </row>
    <row r="8" spans="1:3" ht="27" x14ac:dyDescent="0.15">
      <c r="A8" s="23" t="s">
        <v>104</v>
      </c>
      <c r="B8" s="23" t="s">
        <v>105</v>
      </c>
      <c r="C8" s="121" t="s">
        <v>631</v>
      </c>
    </row>
    <row r="9" spans="1:3" ht="27" x14ac:dyDescent="0.15">
      <c r="A9" s="23" t="s">
        <v>106</v>
      </c>
      <c r="B9" s="23" t="s">
        <v>103</v>
      </c>
      <c r="C9" s="121" t="s">
        <v>632</v>
      </c>
    </row>
    <row r="10" spans="1:3" ht="27" x14ac:dyDescent="0.15">
      <c r="A10" s="23" t="s">
        <v>107</v>
      </c>
      <c r="B10" s="23" t="s">
        <v>108</v>
      </c>
      <c r="C10" s="121" t="s">
        <v>633</v>
      </c>
    </row>
    <row r="11" spans="1:3" ht="27" x14ac:dyDescent="0.15">
      <c r="A11" s="23" t="s">
        <v>109</v>
      </c>
      <c r="B11" s="23" t="s">
        <v>110</v>
      </c>
      <c r="C11" s="121" t="s">
        <v>634</v>
      </c>
    </row>
    <row r="12" spans="1:3" ht="27" x14ac:dyDescent="0.15">
      <c r="A12" s="23" t="s">
        <v>111</v>
      </c>
      <c r="B12" s="23" t="s">
        <v>112</v>
      </c>
      <c r="C12" s="121" t="s">
        <v>635</v>
      </c>
    </row>
    <row r="13" spans="1:3" ht="27" x14ac:dyDescent="0.15">
      <c r="A13" s="23" t="s">
        <v>113</v>
      </c>
      <c r="B13" s="23" t="s">
        <v>114</v>
      </c>
      <c r="C13" s="121" t="s">
        <v>636</v>
      </c>
    </row>
    <row r="14" spans="1:3" ht="27" x14ac:dyDescent="0.15">
      <c r="A14" s="23" t="s">
        <v>115</v>
      </c>
      <c r="B14" s="23" t="s">
        <v>116</v>
      </c>
      <c r="C14" s="121" t="s">
        <v>637</v>
      </c>
    </row>
    <row r="15" spans="1:3" ht="27" x14ac:dyDescent="0.15">
      <c r="A15" s="23" t="s">
        <v>117</v>
      </c>
      <c r="B15" s="23" t="s">
        <v>112</v>
      </c>
      <c r="C15" s="121" t="s">
        <v>638</v>
      </c>
    </row>
    <row r="16" spans="1:3" ht="27" x14ac:dyDescent="0.15">
      <c r="A16" s="23" t="s">
        <v>118</v>
      </c>
      <c r="B16" s="23" t="s">
        <v>119</v>
      </c>
      <c r="C16" s="121" t="s">
        <v>639</v>
      </c>
    </row>
    <row r="17" spans="1:3" ht="27" x14ac:dyDescent="0.15">
      <c r="A17" s="23" t="s">
        <v>120</v>
      </c>
      <c r="B17" s="23" t="s">
        <v>121</v>
      </c>
      <c r="C17" s="121" t="s">
        <v>640</v>
      </c>
    </row>
    <row r="18" spans="1:3" ht="27" x14ac:dyDescent="0.15">
      <c r="A18" s="23" t="s">
        <v>122</v>
      </c>
      <c r="B18" s="23" t="s">
        <v>123</v>
      </c>
      <c r="C18" s="121" t="s">
        <v>641</v>
      </c>
    </row>
    <row r="19" spans="1:3" ht="27" x14ac:dyDescent="0.15">
      <c r="A19" s="23" t="s">
        <v>124</v>
      </c>
      <c r="B19" s="23" t="s">
        <v>125</v>
      </c>
      <c r="C19" s="121" t="s">
        <v>642</v>
      </c>
    </row>
    <row r="20" spans="1:3" ht="27" x14ac:dyDescent="0.15">
      <c r="A20" s="23" t="s">
        <v>126</v>
      </c>
      <c r="B20" s="23" t="s">
        <v>116</v>
      </c>
      <c r="C20" s="121" t="s">
        <v>643</v>
      </c>
    </row>
    <row r="21" spans="1:3" ht="27" x14ac:dyDescent="0.15">
      <c r="A21" s="23" t="s">
        <v>127</v>
      </c>
      <c r="B21" s="23" t="s">
        <v>128</v>
      </c>
      <c r="C21" s="121" t="s">
        <v>644</v>
      </c>
    </row>
    <row r="22" spans="1:3" ht="27" x14ac:dyDescent="0.15">
      <c r="A22" s="23" t="s">
        <v>129</v>
      </c>
      <c r="B22" s="23" t="s">
        <v>130</v>
      </c>
      <c r="C22" s="121" t="s">
        <v>645</v>
      </c>
    </row>
    <row r="23" spans="1:3" ht="27" x14ac:dyDescent="0.15">
      <c r="A23" s="23" t="s">
        <v>131</v>
      </c>
      <c r="B23" s="23" t="s">
        <v>112</v>
      </c>
      <c r="C23" s="121" t="s">
        <v>646</v>
      </c>
    </row>
    <row r="24" spans="1:3" ht="27" x14ac:dyDescent="0.15">
      <c r="A24" s="23" t="s">
        <v>132</v>
      </c>
      <c r="B24" s="23" t="s">
        <v>133</v>
      </c>
      <c r="C24" s="121" t="s">
        <v>647</v>
      </c>
    </row>
    <row r="25" spans="1:3" ht="27" x14ac:dyDescent="0.15">
      <c r="A25" s="23" t="s">
        <v>134</v>
      </c>
      <c r="B25" s="23" t="s">
        <v>116</v>
      </c>
      <c r="C25" s="121" t="s">
        <v>648</v>
      </c>
    </row>
    <row r="26" spans="1:3" ht="27" x14ac:dyDescent="0.15">
      <c r="A26" s="23" t="s">
        <v>135</v>
      </c>
      <c r="B26" s="23" t="s">
        <v>112</v>
      </c>
      <c r="C26" s="121" t="s">
        <v>649</v>
      </c>
    </row>
    <row r="27" spans="1:3" ht="27" x14ac:dyDescent="0.15">
      <c r="A27" s="23" t="s">
        <v>136</v>
      </c>
      <c r="B27" s="23" t="s">
        <v>116</v>
      </c>
      <c r="C27" s="121" t="s">
        <v>650</v>
      </c>
    </row>
    <row r="28" spans="1:3" ht="27" x14ac:dyDescent="0.15">
      <c r="A28" s="23" t="s">
        <v>137</v>
      </c>
      <c r="B28" s="23" t="s">
        <v>128</v>
      </c>
      <c r="C28" s="121" t="s">
        <v>651</v>
      </c>
    </row>
    <row r="29" spans="1:3" ht="27" x14ac:dyDescent="0.15">
      <c r="A29" s="23" t="s">
        <v>138</v>
      </c>
      <c r="B29" s="23" t="s">
        <v>125</v>
      </c>
      <c r="C29" s="121" t="s">
        <v>652</v>
      </c>
    </row>
    <row r="30" spans="1:3" ht="27" x14ac:dyDescent="0.15">
      <c r="A30" s="23" t="s">
        <v>139</v>
      </c>
      <c r="B30" s="23" t="s">
        <v>140</v>
      </c>
      <c r="C30" s="121" t="s">
        <v>653</v>
      </c>
    </row>
    <row r="31" spans="1:3" ht="27" x14ac:dyDescent="0.15">
      <c r="A31" s="23" t="s">
        <v>141</v>
      </c>
      <c r="B31" s="23" t="s">
        <v>142</v>
      </c>
      <c r="C31" s="121" t="s">
        <v>654</v>
      </c>
    </row>
    <row r="32" spans="1:3" ht="27" x14ac:dyDescent="0.15">
      <c r="A32" s="23" t="s">
        <v>143</v>
      </c>
      <c r="B32" s="23" t="s">
        <v>144</v>
      </c>
      <c r="C32" s="121" t="s">
        <v>655</v>
      </c>
    </row>
    <row r="33" spans="1:3" ht="27" x14ac:dyDescent="0.15">
      <c r="A33" s="23" t="s">
        <v>145</v>
      </c>
      <c r="B33" s="23" t="s">
        <v>146</v>
      </c>
      <c r="C33" s="121" t="s">
        <v>656</v>
      </c>
    </row>
    <row r="34" spans="1:3" ht="27" x14ac:dyDescent="0.15">
      <c r="A34" s="23" t="s">
        <v>147</v>
      </c>
      <c r="B34" s="23" t="s">
        <v>148</v>
      </c>
      <c r="C34" s="121" t="s">
        <v>657</v>
      </c>
    </row>
    <row r="35" spans="1:3" ht="27" x14ac:dyDescent="0.15">
      <c r="A35" s="23" t="s">
        <v>149</v>
      </c>
      <c r="B35" s="23" t="s">
        <v>593</v>
      </c>
      <c r="C35" s="121" t="s">
        <v>658</v>
      </c>
    </row>
    <row r="36" spans="1:3" ht="27" x14ac:dyDescent="0.15">
      <c r="A36" s="23" t="s">
        <v>150</v>
      </c>
      <c r="B36" s="23" t="s">
        <v>151</v>
      </c>
      <c r="C36" s="121" t="s">
        <v>659</v>
      </c>
    </row>
    <row r="37" spans="1:3" ht="27" x14ac:dyDescent="0.15">
      <c r="A37" s="23" t="s">
        <v>152</v>
      </c>
      <c r="B37" s="23" t="s">
        <v>153</v>
      </c>
      <c r="C37" s="121" t="s">
        <v>660</v>
      </c>
    </row>
    <row r="38" spans="1:3" ht="27" x14ac:dyDescent="0.15">
      <c r="A38" s="23" t="s">
        <v>154</v>
      </c>
      <c r="B38" s="23" t="s">
        <v>142</v>
      </c>
      <c r="C38" s="121" t="s">
        <v>661</v>
      </c>
    </row>
    <row r="39" spans="1:3" ht="27" x14ac:dyDescent="0.15">
      <c r="A39" s="23" t="s">
        <v>155</v>
      </c>
      <c r="B39" s="23" t="s">
        <v>144</v>
      </c>
      <c r="C39" s="121" t="s">
        <v>662</v>
      </c>
    </row>
    <row r="40" spans="1:3" ht="27" x14ac:dyDescent="0.15">
      <c r="A40" s="87" t="s">
        <v>564</v>
      </c>
      <c r="B40" s="87" t="s">
        <v>565</v>
      </c>
      <c r="C40" s="121" t="s">
        <v>663</v>
      </c>
    </row>
    <row r="41" spans="1:3" ht="27" x14ac:dyDescent="0.15">
      <c r="A41" s="87" t="s">
        <v>586</v>
      </c>
      <c r="B41" s="87" t="s">
        <v>587</v>
      </c>
      <c r="C41" s="121" t="s">
        <v>664</v>
      </c>
    </row>
    <row r="42" spans="1:3" ht="27" x14ac:dyDescent="0.15">
      <c r="A42" s="87" t="s">
        <v>588</v>
      </c>
      <c r="B42" s="87" t="s">
        <v>589</v>
      </c>
      <c r="C42" s="121" t="s">
        <v>665</v>
      </c>
    </row>
    <row r="43" spans="1:3" ht="27" x14ac:dyDescent="0.15">
      <c r="A43" s="87" t="s">
        <v>592</v>
      </c>
      <c r="B43" s="87" t="s">
        <v>594</v>
      </c>
      <c r="C43" s="121" t="s">
        <v>666</v>
      </c>
    </row>
    <row r="44" spans="1:3" ht="27" x14ac:dyDescent="0.15">
      <c r="A44" s="87" t="s">
        <v>595</v>
      </c>
      <c r="B44" s="23" t="s">
        <v>116</v>
      </c>
      <c r="C44" s="121" t="s">
        <v>667</v>
      </c>
    </row>
  </sheetData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F19" sqref="F19"/>
    </sheetView>
  </sheetViews>
  <sheetFormatPr defaultRowHeight="13.5" x14ac:dyDescent="0.15"/>
  <cols>
    <col min="1" max="1" width="10.375" style="60" customWidth="1"/>
    <col min="2" max="2" width="22.625" bestFit="1" customWidth="1"/>
    <col min="3" max="3" width="25.375" bestFit="1" customWidth="1"/>
    <col min="4" max="4" width="21.875" bestFit="1" customWidth="1"/>
    <col min="5" max="5" width="20.125" bestFit="1" customWidth="1"/>
  </cols>
  <sheetData>
    <row r="1" spans="1:5" x14ac:dyDescent="0.15">
      <c r="A1" s="60" t="s">
        <v>158</v>
      </c>
      <c r="B1" t="s">
        <v>159</v>
      </c>
    </row>
    <row r="2" spans="1:5" x14ac:dyDescent="0.15">
      <c r="B2" t="s">
        <v>262</v>
      </c>
      <c r="D2" t="s">
        <v>161</v>
      </c>
    </row>
    <row r="3" spans="1:5" x14ac:dyDescent="0.15">
      <c r="A3" s="60" t="s">
        <v>160</v>
      </c>
      <c r="B3" t="s">
        <v>162</v>
      </c>
      <c r="C3" t="s">
        <v>163</v>
      </c>
      <c r="D3" t="s">
        <v>162</v>
      </c>
      <c r="E3" t="s">
        <v>163</v>
      </c>
    </row>
    <row r="4" spans="1:5" x14ac:dyDescent="0.15">
      <c r="A4" s="61">
        <v>0.16666666666666666</v>
      </c>
      <c r="B4" t="s">
        <v>164</v>
      </c>
      <c r="C4" t="s">
        <v>165</v>
      </c>
      <c r="D4" t="s">
        <v>263</v>
      </c>
      <c r="E4" t="s">
        <v>166</v>
      </c>
    </row>
    <row r="5" spans="1:5" x14ac:dyDescent="0.15">
      <c r="A5" s="61">
        <v>0.25</v>
      </c>
      <c r="B5" t="s">
        <v>264</v>
      </c>
      <c r="C5" t="s">
        <v>167</v>
      </c>
      <c r="D5" t="s">
        <v>265</v>
      </c>
      <c r="E5" t="s">
        <v>168</v>
      </c>
    </row>
    <row r="6" spans="1:5" x14ac:dyDescent="0.15">
      <c r="A6" s="61">
        <v>0.29166666666666669</v>
      </c>
      <c r="B6" t="s">
        <v>266</v>
      </c>
      <c r="C6" t="s">
        <v>169</v>
      </c>
    </row>
    <row r="7" spans="1:5" x14ac:dyDescent="0.15">
      <c r="A7" s="61">
        <v>0.33333333333333331</v>
      </c>
      <c r="B7" t="s">
        <v>267</v>
      </c>
      <c r="C7" t="s">
        <v>170</v>
      </c>
      <c r="D7" t="s">
        <v>268</v>
      </c>
      <c r="E7" t="s">
        <v>171</v>
      </c>
    </row>
    <row r="8" spans="1:5" x14ac:dyDescent="0.15">
      <c r="A8" s="61">
        <v>0.41666666666666669</v>
      </c>
      <c r="B8" t="s">
        <v>269</v>
      </c>
      <c r="C8" t="s">
        <v>172</v>
      </c>
      <c r="D8" t="s">
        <v>270</v>
      </c>
      <c r="E8" t="s">
        <v>173</v>
      </c>
    </row>
    <row r="9" spans="1:5" x14ac:dyDescent="0.15">
      <c r="A9" s="61">
        <v>0.5</v>
      </c>
      <c r="B9" t="s">
        <v>174</v>
      </c>
      <c r="C9" t="s">
        <v>175</v>
      </c>
      <c r="D9" t="s">
        <v>271</v>
      </c>
      <c r="E9" t="s">
        <v>176</v>
      </c>
    </row>
    <row r="10" spans="1:5" x14ac:dyDescent="0.15">
      <c r="A10" s="61">
        <v>0.54166666666666663</v>
      </c>
      <c r="B10" t="s">
        <v>272</v>
      </c>
      <c r="C10" t="s">
        <v>177</v>
      </c>
    </row>
    <row r="11" spans="1:5" x14ac:dyDescent="0.15">
      <c r="A11" s="61">
        <v>0.58333333333333337</v>
      </c>
      <c r="B11" t="s">
        <v>178</v>
      </c>
      <c r="C11" t="s">
        <v>179</v>
      </c>
      <c r="D11" t="s">
        <v>273</v>
      </c>
      <c r="E11" t="s">
        <v>180</v>
      </c>
    </row>
    <row r="12" spans="1:5" x14ac:dyDescent="0.15">
      <c r="A12" s="60" t="s">
        <v>274</v>
      </c>
      <c r="B12" t="s">
        <v>275</v>
      </c>
      <c r="C12" t="s">
        <v>181</v>
      </c>
    </row>
    <row r="13" spans="1:5" x14ac:dyDescent="0.15">
      <c r="A13" s="60" t="s">
        <v>276</v>
      </c>
      <c r="B13" t="s">
        <v>182</v>
      </c>
      <c r="C13" t="s">
        <v>183</v>
      </c>
      <c r="D13" t="s">
        <v>277</v>
      </c>
      <c r="E13" t="s">
        <v>184</v>
      </c>
    </row>
    <row r="14" spans="1:5" x14ac:dyDescent="0.15">
      <c r="A14" s="60" t="s">
        <v>278</v>
      </c>
      <c r="B14" t="s">
        <v>279</v>
      </c>
      <c r="C14" t="s">
        <v>185</v>
      </c>
    </row>
    <row r="15" spans="1:5" x14ac:dyDescent="0.15">
      <c r="A15" s="61">
        <v>0.75</v>
      </c>
      <c r="B15" t="s">
        <v>186</v>
      </c>
      <c r="C15" t="s">
        <v>187</v>
      </c>
      <c r="D15" t="s">
        <v>280</v>
      </c>
      <c r="E15" t="s">
        <v>188</v>
      </c>
    </row>
    <row r="16" spans="1:5" x14ac:dyDescent="0.15">
      <c r="A16" s="61">
        <v>0.83333333333333337</v>
      </c>
      <c r="B16" t="s">
        <v>189</v>
      </c>
      <c r="C16" t="s">
        <v>190</v>
      </c>
      <c r="D16" t="s">
        <v>281</v>
      </c>
      <c r="E16" t="s">
        <v>191</v>
      </c>
    </row>
    <row r="17" spans="1:5" x14ac:dyDescent="0.15">
      <c r="A17" s="61">
        <v>0.91666666666666663</v>
      </c>
      <c r="B17" t="s">
        <v>192</v>
      </c>
      <c r="C17" t="s">
        <v>193</v>
      </c>
      <c r="D17" t="s">
        <v>282</v>
      </c>
      <c r="E17" t="s">
        <v>194</v>
      </c>
    </row>
    <row r="18" spans="1:5" x14ac:dyDescent="0.15">
      <c r="A18" s="62">
        <v>1</v>
      </c>
      <c r="B18" t="s">
        <v>195</v>
      </c>
      <c r="C18" t="s">
        <v>196</v>
      </c>
      <c r="D18" t="s">
        <v>283</v>
      </c>
      <c r="E18" t="s">
        <v>197</v>
      </c>
    </row>
    <row r="19" spans="1:5" x14ac:dyDescent="0.15">
      <c r="A19" s="61">
        <v>0.41736111111111113</v>
      </c>
      <c r="B19" t="s">
        <v>284</v>
      </c>
      <c r="C19" t="s">
        <v>198</v>
      </c>
    </row>
    <row r="20" spans="1:5" x14ac:dyDescent="0.15">
      <c r="A20" s="61">
        <v>0.58402777777777781</v>
      </c>
      <c r="B20" t="s">
        <v>199</v>
      </c>
      <c r="C20" t="s">
        <v>200</v>
      </c>
      <c r="D20" t="s">
        <v>285</v>
      </c>
      <c r="E20" t="s">
        <v>201</v>
      </c>
    </row>
    <row r="21" spans="1:5" x14ac:dyDescent="0.15">
      <c r="A21" s="61">
        <v>0.62569444444444444</v>
      </c>
      <c r="B21" t="s">
        <v>286</v>
      </c>
      <c r="C21" t="s">
        <v>202</v>
      </c>
    </row>
    <row r="22" spans="1:5" x14ac:dyDescent="0.15">
      <c r="A22" s="61">
        <v>0.66736111111111107</v>
      </c>
      <c r="B22" t="s">
        <v>203</v>
      </c>
      <c r="C22" t="s">
        <v>204</v>
      </c>
      <c r="D22" t="s">
        <v>287</v>
      </c>
      <c r="E22" t="s">
        <v>205</v>
      </c>
    </row>
    <row r="23" spans="1:5" x14ac:dyDescent="0.15">
      <c r="A23" s="61">
        <v>0.7090277777777777</v>
      </c>
      <c r="B23" t="s">
        <v>288</v>
      </c>
      <c r="C23" t="s">
        <v>206</v>
      </c>
    </row>
    <row r="24" spans="1:5" x14ac:dyDescent="0.15">
      <c r="A24" s="61">
        <v>0.75069444444444444</v>
      </c>
      <c r="B24" t="s">
        <v>207</v>
      </c>
      <c r="C24" t="s">
        <v>208</v>
      </c>
      <c r="D24" t="s">
        <v>289</v>
      </c>
      <c r="E24" t="s">
        <v>209</v>
      </c>
    </row>
    <row r="25" spans="1:5" x14ac:dyDescent="0.15">
      <c r="A25" s="61">
        <v>0.8340277777777777</v>
      </c>
      <c r="B25" t="s">
        <v>290</v>
      </c>
      <c r="C25" t="s">
        <v>210</v>
      </c>
      <c r="D25" t="s">
        <v>291</v>
      </c>
      <c r="E25" t="s">
        <v>211</v>
      </c>
    </row>
    <row r="26" spans="1:5" x14ac:dyDescent="0.15">
      <c r="A26" s="61">
        <v>0.91736111111111107</v>
      </c>
      <c r="B26" t="s">
        <v>292</v>
      </c>
      <c r="C26" t="s">
        <v>212</v>
      </c>
    </row>
    <row r="27" spans="1:5" x14ac:dyDescent="0.15">
      <c r="A27" s="62">
        <v>1.0006944444444443</v>
      </c>
      <c r="B27" t="s">
        <v>293</v>
      </c>
      <c r="C27" t="s">
        <v>213</v>
      </c>
    </row>
    <row r="28" spans="1:5" x14ac:dyDescent="0.15">
      <c r="A28" s="61">
        <v>0.66805555555555562</v>
      </c>
      <c r="B28" t="s">
        <v>294</v>
      </c>
      <c r="C28" t="s">
        <v>214</v>
      </c>
    </row>
    <row r="29" spans="1:5" x14ac:dyDescent="0.15">
      <c r="A29" s="61">
        <v>0.66875000000000007</v>
      </c>
      <c r="B29" t="s">
        <v>295</v>
      </c>
      <c r="C29" t="s">
        <v>215</v>
      </c>
    </row>
    <row r="30" spans="1:5" x14ac:dyDescent="0.15">
      <c r="A30" s="61">
        <v>0.6694444444444444</v>
      </c>
      <c r="B30" t="s">
        <v>296</v>
      </c>
      <c r="C30" t="s">
        <v>216</v>
      </c>
    </row>
    <row r="31" spans="1:5" x14ac:dyDescent="0.15">
      <c r="A31" s="61">
        <v>0.70972222222222225</v>
      </c>
      <c r="B31" t="s">
        <v>217</v>
      </c>
      <c r="C31" t="s">
        <v>218</v>
      </c>
    </row>
    <row r="32" spans="1:5" x14ac:dyDescent="0.15">
      <c r="A32" s="61">
        <v>0.75138888888888899</v>
      </c>
      <c r="B32" t="s">
        <v>219</v>
      </c>
      <c r="C32" t="s">
        <v>220</v>
      </c>
    </row>
    <row r="33" spans="1:5" x14ac:dyDescent="0.15">
      <c r="A33" s="60" t="s">
        <v>297</v>
      </c>
      <c r="B33" t="s">
        <v>221</v>
      </c>
      <c r="C33" t="s">
        <v>222</v>
      </c>
      <c r="D33" t="s">
        <v>298</v>
      </c>
      <c r="E33" t="s">
        <v>223</v>
      </c>
    </row>
    <row r="34" spans="1:5" x14ac:dyDescent="0.15">
      <c r="A34" s="61">
        <v>0.75208333333333333</v>
      </c>
      <c r="B34" t="s">
        <v>224</v>
      </c>
      <c r="C34" t="s">
        <v>225</v>
      </c>
    </row>
    <row r="35" spans="1:5" x14ac:dyDescent="0.15">
      <c r="A35" s="60" t="s">
        <v>299</v>
      </c>
      <c r="B35" t="s">
        <v>226</v>
      </c>
      <c r="C35" t="s">
        <v>227</v>
      </c>
      <c r="D35" t="s">
        <v>300</v>
      </c>
      <c r="E35" t="s">
        <v>228</v>
      </c>
    </row>
    <row r="36" spans="1:5" x14ac:dyDescent="0.15">
      <c r="A36" s="60" t="s">
        <v>229</v>
      </c>
      <c r="B36" t="s">
        <v>230</v>
      </c>
      <c r="C36" t="s">
        <v>231</v>
      </c>
      <c r="D36" t="s">
        <v>301</v>
      </c>
      <c r="E36" t="s">
        <v>232</v>
      </c>
    </row>
    <row r="37" spans="1:5" x14ac:dyDescent="0.15">
      <c r="A37" s="60" t="s">
        <v>233</v>
      </c>
      <c r="B37" t="s">
        <v>302</v>
      </c>
      <c r="C37" t="s">
        <v>234</v>
      </c>
    </row>
    <row r="38" spans="1:5" x14ac:dyDescent="0.15">
      <c r="A38" s="60" t="s">
        <v>235</v>
      </c>
      <c r="B38" t="s">
        <v>303</v>
      </c>
      <c r="C38" t="s">
        <v>236</v>
      </c>
      <c r="D38" t="s">
        <v>304</v>
      </c>
      <c r="E38" t="s">
        <v>237</v>
      </c>
    </row>
    <row r="39" spans="1:5" x14ac:dyDescent="0.15">
      <c r="A39" s="60" t="s">
        <v>238</v>
      </c>
      <c r="B39" t="s">
        <v>305</v>
      </c>
      <c r="C39" t="s">
        <v>239</v>
      </c>
      <c r="D39" t="s">
        <v>306</v>
      </c>
      <c r="E39" t="s">
        <v>240</v>
      </c>
    </row>
    <row r="40" spans="1:5" x14ac:dyDescent="0.15">
      <c r="A40" s="60" t="s">
        <v>241</v>
      </c>
      <c r="B40" t="s">
        <v>307</v>
      </c>
      <c r="C40" t="s">
        <v>242</v>
      </c>
      <c r="D40" t="s">
        <v>308</v>
      </c>
      <c r="E40" t="s">
        <v>243</v>
      </c>
    </row>
    <row r="41" spans="1:5" x14ac:dyDescent="0.15">
      <c r="A41" s="60" t="s">
        <v>244</v>
      </c>
      <c r="B41" t="s">
        <v>245</v>
      </c>
      <c r="C41" t="s">
        <v>246</v>
      </c>
      <c r="D41" t="s">
        <v>309</v>
      </c>
      <c r="E41" t="s">
        <v>247</v>
      </c>
    </row>
    <row r="42" spans="1:5" x14ac:dyDescent="0.15">
      <c r="A42" s="60" t="s">
        <v>248</v>
      </c>
      <c r="B42" t="s">
        <v>310</v>
      </c>
      <c r="C42" t="s">
        <v>249</v>
      </c>
      <c r="D42" t="s">
        <v>311</v>
      </c>
      <c r="E42" t="s">
        <v>250</v>
      </c>
    </row>
    <row r="43" spans="1:5" x14ac:dyDescent="0.15">
      <c r="A43" s="60" t="s">
        <v>251</v>
      </c>
      <c r="B43" t="s">
        <v>312</v>
      </c>
      <c r="C43" t="s">
        <v>252</v>
      </c>
    </row>
    <row r="44" spans="1:5" x14ac:dyDescent="0.15">
      <c r="A44" s="61">
        <v>0.91805555555555562</v>
      </c>
      <c r="B44" t="s">
        <v>313</v>
      </c>
      <c r="C44" t="s">
        <v>253</v>
      </c>
    </row>
    <row r="45" spans="1:5" x14ac:dyDescent="0.15">
      <c r="A45" s="60" t="s">
        <v>254</v>
      </c>
      <c r="B45" t="s">
        <v>314</v>
      </c>
      <c r="C45" t="s">
        <v>255</v>
      </c>
    </row>
    <row r="46" spans="1:5" x14ac:dyDescent="0.15">
      <c r="A46" s="60" t="s">
        <v>256</v>
      </c>
      <c r="B46" t="s">
        <v>315</v>
      </c>
      <c r="C46" t="s">
        <v>257</v>
      </c>
    </row>
    <row r="47" spans="1:5" x14ac:dyDescent="0.15">
      <c r="A47" s="60" t="s">
        <v>258</v>
      </c>
      <c r="B47" t="s">
        <v>316</v>
      </c>
      <c r="C47" t="s">
        <v>259</v>
      </c>
    </row>
    <row r="48" spans="1:5" x14ac:dyDescent="0.15">
      <c r="A48" s="60" t="s">
        <v>260</v>
      </c>
      <c r="B48" t="s">
        <v>317</v>
      </c>
      <c r="C48" t="s">
        <v>261</v>
      </c>
    </row>
  </sheetData>
  <phoneticPr fontId="1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D13" sqref="D13"/>
    </sheetView>
  </sheetViews>
  <sheetFormatPr defaultRowHeight="13.5" x14ac:dyDescent="0.15"/>
  <cols>
    <col min="1" max="1" width="9" customWidth="1"/>
  </cols>
  <sheetData>
    <row r="2" spans="1:3" x14ac:dyDescent="0.15">
      <c r="A2" t="s">
        <v>583</v>
      </c>
    </row>
    <row r="3" spans="1:3" x14ac:dyDescent="0.15">
      <c r="A3" t="s">
        <v>414</v>
      </c>
      <c r="B3">
        <v>44</v>
      </c>
    </row>
    <row r="5" spans="1:3" x14ac:dyDescent="0.15">
      <c r="A5" t="s">
        <v>584</v>
      </c>
      <c r="B5">
        <v>282</v>
      </c>
    </row>
    <row r="7" spans="1:3" x14ac:dyDescent="0.15">
      <c r="B7" s="60" t="s">
        <v>582</v>
      </c>
      <c r="C7" s="60" t="s">
        <v>415</v>
      </c>
    </row>
    <row r="8" spans="1:3" x14ac:dyDescent="0.15">
      <c r="A8" s="94" t="s">
        <v>575</v>
      </c>
      <c r="B8">
        <f>+B10-B3*A8</f>
        <v>370</v>
      </c>
      <c r="C8">
        <v>11.4</v>
      </c>
    </row>
    <row r="9" spans="1:3" x14ac:dyDescent="0.15">
      <c r="A9" s="94" t="s">
        <v>576</v>
      </c>
      <c r="B9">
        <f>+B10-B3*A9</f>
        <v>326</v>
      </c>
      <c r="C9">
        <v>15.4</v>
      </c>
    </row>
    <row r="10" spans="1:3" x14ac:dyDescent="0.15">
      <c r="A10" s="94" t="s">
        <v>577</v>
      </c>
      <c r="B10" s="78">
        <v>282</v>
      </c>
      <c r="C10" s="78">
        <v>20.2</v>
      </c>
    </row>
    <row r="11" spans="1:3" x14ac:dyDescent="0.15">
      <c r="A11" s="94" t="s">
        <v>578</v>
      </c>
      <c r="B11" s="78">
        <f>$B$10+$B$3*A11</f>
        <v>326</v>
      </c>
      <c r="C11" s="78">
        <v>25.3</v>
      </c>
    </row>
    <row r="12" spans="1:3" x14ac:dyDescent="0.15">
      <c r="A12" s="94" t="s">
        <v>579</v>
      </c>
      <c r="B12">
        <f>$B$10+$B$3*A12</f>
        <v>370</v>
      </c>
      <c r="C12">
        <v>30.1</v>
      </c>
    </row>
    <row r="13" spans="1:3" x14ac:dyDescent="0.15">
      <c r="A13" s="94" t="s">
        <v>580</v>
      </c>
      <c r="B13">
        <f>$B$10+$B$3*A13</f>
        <v>414</v>
      </c>
      <c r="C13">
        <v>33.4</v>
      </c>
    </row>
    <row r="14" spans="1:3" x14ac:dyDescent="0.15">
      <c r="A14" s="94" t="s">
        <v>581</v>
      </c>
      <c r="B14">
        <f>$B$10+$B$3*A14</f>
        <v>458</v>
      </c>
    </row>
  </sheetData>
  <phoneticPr fontId="1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3.5" x14ac:dyDescent="0.15"/>
  <cols>
    <col min="1" max="1" width="9" customWidth="1"/>
  </cols>
  <sheetData/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view="pageLayout" zoomScaleNormal="100" workbookViewId="0">
      <selection activeCell="H22" sqref="H22"/>
    </sheetView>
  </sheetViews>
  <sheetFormatPr defaultColWidth="9" defaultRowHeight="15" customHeight="1" x14ac:dyDescent="0.15"/>
  <cols>
    <col min="1" max="1" width="3.75" style="15" customWidth="1"/>
    <col min="2" max="2" width="11.375" style="15" customWidth="1"/>
    <col min="3" max="3" width="7.625" style="15" customWidth="1"/>
    <col min="4" max="4" width="4.625" style="15" customWidth="1"/>
    <col min="5" max="5" width="10.625" style="15" customWidth="1"/>
    <col min="6" max="6" width="7.375" style="15" customWidth="1"/>
    <col min="7" max="7" width="6" style="15" customWidth="1"/>
    <col min="8" max="8" width="8.5" style="15" customWidth="1"/>
    <col min="9" max="9" width="4" style="15" customWidth="1"/>
    <col min="10" max="10" width="6.375" style="15" customWidth="1"/>
    <col min="11" max="11" width="10.625" style="15" customWidth="1"/>
    <col min="12" max="12" width="11.75" style="15" customWidth="1"/>
    <col min="13" max="13" width="4.5" style="15" customWidth="1"/>
    <col min="14" max="14" width="2.875" style="15" customWidth="1"/>
    <col min="15" max="16384" width="9" style="15"/>
  </cols>
  <sheetData>
    <row r="1" spans="1:13" ht="15" customHeight="1" x14ac:dyDescent="0.15">
      <c r="A1" s="66" t="s">
        <v>335</v>
      </c>
    </row>
    <row r="2" spans="1:13" ht="15" customHeight="1" x14ac:dyDescent="0.15">
      <c r="B2" s="88" t="s">
        <v>619</v>
      </c>
    </row>
    <row r="3" spans="1:13" ht="15" customHeight="1" x14ac:dyDescent="0.15">
      <c r="A3" s="88">
        <v>1</v>
      </c>
      <c r="B3" s="15" t="s">
        <v>621</v>
      </c>
    </row>
    <row r="4" spans="1:13" ht="15" customHeight="1" x14ac:dyDescent="0.15">
      <c r="B4" s="118" t="s">
        <v>723</v>
      </c>
      <c r="C4" s="154"/>
      <c r="E4" s="117" t="s">
        <v>623</v>
      </c>
      <c r="F4" s="155"/>
      <c r="G4" s="155"/>
      <c r="I4" s="88" t="s">
        <v>693</v>
      </c>
    </row>
    <row r="5" spans="1:13" ht="15" customHeight="1" x14ac:dyDescent="0.15">
      <c r="A5" s="88">
        <v>2</v>
      </c>
      <c r="B5" s="88" t="s">
        <v>622</v>
      </c>
    </row>
    <row r="6" spans="1:13" ht="15" customHeight="1" x14ac:dyDescent="0.15">
      <c r="A6" s="88">
        <v>3</v>
      </c>
      <c r="B6" s="152" t="s">
        <v>624</v>
      </c>
      <c r="C6" s="153"/>
      <c r="D6" s="153"/>
      <c r="E6" s="153"/>
      <c r="F6" s="153"/>
    </row>
    <row r="7" spans="1:13" ht="15" customHeight="1" x14ac:dyDescent="0.15">
      <c r="A7" s="88">
        <v>4</v>
      </c>
      <c r="B7" s="156" t="s">
        <v>668</v>
      </c>
      <c r="C7" s="157"/>
      <c r="D7" s="157"/>
      <c r="E7" s="157"/>
      <c r="K7"/>
    </row>
    <row r="8" spans="1:13" s="131" customFormat="1" ht="15" customHeight="1" x14ac:dyDescent="0.15">
      <c r="A8" s="88">
        <v>5</v>
      </c>
      <c r="B8" s="165" t="s">
        <v>724</v>
      </c>
      <c r="K8" s="164"/>
    </row>
    <row r="9" spans="1:13" ht="15" customHeight="1" x14ac:dyDescent="0.15">
      <c r="B9" s="88"/>
    </row>
    <row r="10" spans="1:13" ht="15" customHeight="1" thickBot="1" x14ac:dyDescent="0.2">
      <c r="F10" s="203" t="s">
        <v>618</v>
      </c>
      <c r="G10" s="203"/>
      <c r="H10" s="203"/>
      <c r="K10" s="33" t="s">
        <v>0</v>
      </c>
      <c r="L10" s="199">
        <v>42382</v>
      </c>
      <c r="M10" s="200"/>
    </row>
    <row r="11" spans="1:13" ht="15" customHeight="1" thickTop="1" x14ac:dyDescent="0.15">
      <c r="B11" s="34" t="s">
        <v>32</v>
      </c>
      <c r="C11" s="111">
        <v>1</v>
      </c>
      <c r="D11" s="113" t="s">
        <v>614</v>
      </c>
      <c r="F11" s="88"/>
      <c r="K11" s="33" t="s">
        <v>43</v>
      </c>
      <c r="L11" s="200" t="s">
        <v>733</v>
      </c>
      <c r="M11" s="200"/>
    </row>
    <row r="12" spans="1:13" ht="15" customHeight="1" x14ac:dyDescent="0.15">
      <c r="B12" s="34" t="s">
        <v>41</v>
      </c>
      <c r="C12" s="36"/>
      <c r="D12" s="112">
        <v>10</v>
      </c>
      <c r="E12" s="15" t="s">
        <v>17</v>
      </c>
      <c r="F12" s="113" t="s">
        <v>614</v>
      </c>
      <c r="K12" s="33" t="s">
        <v>23</v>
      </c>
      <c r="L12" s="201" t="s">
        <v>728</v>
      </c>
      <c r="M12" s="201"/>
    </row>
    <row r="13" spans="1:13" ht="15" customHeight="1" x14ac:dyDescent="0.15">
      <c r="B13" s="34"/>
      <c r="C13" s="125" t="s">
        <v>669</v>
      </c>
      <c r="D13" s="35"/>
      <c r="K13" s="33" t="s">
        <v>21</v>
      </c>
      <c r="L13" s="202" t="s">
        <v>596</v>
      </c>
      <c r="M13" s="202"/>
    </row>
    <row r="14" spans="1:13" ht="15" customHeight="1" x14ac:dyDescent="0.15">
      <c r="B14" s="34" t="s">
        <v>6</v>
      </c>
      <c r="C14" s="191" t="s">
        <v>613</v>
      </c>
      <c r="D14" s="179" t="s">
        <v>727</v>
      </c>
      <c r="E14" s="180"/>
      <c r="F14" s="180"/>
      <c r="G14" s="180"/>
      <c r="H14" s="181"/>
    </row>
    <row r="15" spans="1:13" ht="15" customHeight="1" x14ac:dyDescent="0.15">
      <c r="B15" s="116"/>
      <c r="C15" s="191"/>
      <c r="D15" s="182"/>
      <c r="E15" s="183"/>
      <c r="F15" s="183"/>
      <c r="G15" s="183"/>
      <c r="H15" s="184"/>
      <c r="K15" s="35" t="s">
        <v>90</v>
      </c>
    </row>
    <row r="16" spans="1:13" ht="15" customHeight="1" x14ac:dyDescent="0.15">
      <c r="C16" s="191" t="s">
        <v>613</v>
      </c>
      <c r="D16" s="179" t="s">
        <v>742</v>
      </c>
      <c r="E16" s="180"/>
      <c r="F16" s="180"/>
      <c r="G16" s="180"/>
      <c r="H16" s="181"/>
      <c r="K16" s="37" t="s">
        <v>86</v>
      </c>
      <c r="L16" s="33">
        <f>E52</f>
        <v>15.5</v>
      </c>
      <c r="M16" s="99" t="s">
        <v>91</v>
      </c>
    </row>
    <row r="17" spans="1:13" ht="15" customHeight="1" x14ac:dyDescent="0.15">
      <c r="B17" s="116"/>
      <c r="C17" s="191"/>
      <c r="D17" s="182"/>
      <c r="E17" s="183"/>
      <c r="F17" s="183"/>
      <c r="G17" s="183"/>
      <c r="H17" s="184"/>
      <c r="K17" s="37" t="s">
        <v>89</v>
      </c>
      <c r="L17" s="33">
        <f>E53</f>
        <v>6.8</v>
      </c>
      <c r="M17" s="99" t="s">
        <v>91</v>
      </c>
    </row>
    <row r="18" spans="1:13" ht="15" customHeight="1" x14ac:dyDescent="0.15">
      <c r="D18" s="88" t="s">
        <v>617</v>
      </c>
      <c r="K18" s="37" t="s">
        <v>87</v>
      </c>
      <c r="L18" s="33">
        <f>E54</f>
        <v>2.7</v>
      </c>
      <c r="M18" s="99" t="s">
        <v>91</v>
      </c>
    </row>
    <row r="19" spans="1:13" ht="15" customHeight="1" x14ac:dyDescent="0.15">
      <c r="A19" s="68" t="s">
        <v>679</v>
      </c>
      <c r="K19" s="37" t="s">
        <v>432</v>
      </c>
      <c r="L19" s="33">
        <f>M52</f>
        <v>2.34</v>
      </c>
      <c r="M19" s="99" t="s">
        <v>91</v>
      </c>
    </row>
    <row r="20" spans="1:13" ht="15" customHeight="1" x14ac:dyDescent="0.15">
      <c r="A20" s="119" t="s">
        <v>613</v>
      </c>
      <c r="B20" s="15" t="s">
        <v>2</v>
      </c>
      <c r="C20" s="188" t="s">
        <v>605</v>
      </c>
      <c r="D20" s="189"/>
      <c r="E20" s="190"/>
      <c r="F20" s="113" t="s">
        <v>620</v>
      </c>
      <c r="K20" s="89"/>
      <c r="L20" s="33"/>
      <c r="M20" s="91"/>
    </row>
    <row r="21" spans="1:13" ht="15" customHeight="1" x14ac:dyDescent="0.15">
      <c r="A21" s="116"/>
      <c r="B21" s="108"/>
      <c r="E21" s="185"/>
      <c r="K21" s="90"/>
      <c r="L21" s="33"/>
      <c r="M21" s="91"/>
    </row>
    <row r="22" spans="1:13" ht="15" customHeight="1" x14ac:dyDescent="0.15">
      <c r="A22" s="119" t="s">
        <v>613</v>
      </c>
      <c r="B22" s="108" t="s">
        <v>609</v>
      </c>
      <c r="E22" s="186"/>
      <c r="F22" s="115" t="s">
        <v>13</v>
      </c>
      <c r="G22" s="113" t="s">
        <v>615</v>
      </c>
      <c r="K22" s="33"/>
      <c r="L22" s="33"/>
      <c r="M22" s="33"/>
    </row>
    <row r="23" spans="1:13" ht="15" customHeight="1" x14ac:dyDescent="0.15">
      <c r="A23" s="116"/>
      <c r="B23" s="108"/>
      <c r="E23" s="187"/>
      <c r="F23" s="115"/>
      <c r="G23" s="113"/>
      <c r="K23" s="33"/>
      <c r="L23" s="33"/>
      <c r="M23" s="33"/>
    </row>
    <row r="24" spans="1:13" ht="15" customHeight="1" x14ac:dyDescent="0.15">
      <c r="A24" s="119" t="s">
        <v>613</v>
      </c>
      <c r="B24" s="108" t="s">
        <v>610</v>
      </c>
      <c r="E24" s="186"/>
      <c r="F24" s="115" t="s">
        <v>13</v>
      </c>
      <c r="G24" s="113" t="s">
        <v>615</v>
      </c>
      <c r="K24" s="33"/>
      <c r="L24" s="33"/>
      <c r="M24" s="33"/>
    </row>
    <row r="25" spans="1:13" ht="15" customHeight="1" x14ac:dyDescent="0.15">
      <c r="A25" s="116"/>
      <c r="B25" s="108"/>
      <c r="E25" s="187"/>
      <c r="F25" s="115"/>
      <c r="G25" s="113"/>
    </row>
    <row r="26" spans="1:13" ht="15" customHeight="1" x14ac:dyDescent="0.15">
      <c r="A26" s="119" t="s">
        <v>613</v>
      </c>
      <c r="B26" s="108" t="s">
        <v>611</v>
      </c>
      <c r="E26" s="186"/>
      <c r="F26" s="115" t="s">
        <v>345</v>
      </c>
      <c r="G26" s="113" t="s">
        <v>615</v>
      </c>
      <c r="K26" s="15" t="s">
        <v>333</v>
      </c>
    </row>
    <row r="27" spans="1:13" ht="15" customHeight="1" x14ac:dyDescent="0.15">
      <c r="A27" s="116"/>
      <c r="K27" s="194" t="s">
        <v>729</v>
      </c>
      <c r="L27" s="194"/>
      <c r="M27" s="194"/>
    </row>
    <row r="28" spans="1:13" ht="15" customHeight="1" x14ac:dyDescent="0.15">
      <c r="A28" s="124" t="s">
        <v>680</v>
      </c>
      <c r="D28" s="88"/>
      <c r="K28" s="194"/>
      <c r="L28" s="194"/>
      <c r="M28" s="194"/>
    </row>
    <row r="29" spans="1:13" ht="15" customHeight="1" x14ac:dyDescent="0.2">
      <c r="A29" s="119" t="s">
        <v>613</v>
      </c>
      <c r="B29" s="15" t="s">
        <v>31</v>
      </c>
      <c r="C29" s="123">
        <v>5</v>
      </c>
      <c r="D29" s="15" t="s">
        <v>157</v>
      </c>
      <c r="K29" s="194"/>
      <c r="L29" s="194"/>
      <c r="M29" s="194"/>
    </row>
    <row r="30" spans="1:13" ht="15" customHeight="1" x14ac:dyDescent="0.15">
      <c r="F30" s="113" t="s">
        <v>614</v>
      </c>
      <c r="I30" s="113" t="s">
        <v>616</v>
      </c>
      <c r="K30" s="194"/>
      <c r="L30" s="194"/>
      <c r="M30" s="194"/>
    </row>
    <row r="31" spans="1:13" ht="15" customHeight="1" thickBot="1" x14ac:dyDescent="0.2">
      <c r="C31" s="15" t="s">
        <v>30</v>
      </c>
      <c r="D31" s="119" t="s">
        <v>613</v>
      </c>
      <c r="E31" s="15" t="s">
        <v>34</v>
      </c>
      <c r="F31" s="39">
        <v>2</v>
      </c>
      <c r="G31" s="15" t="s">
        <v>18</v>
      </c>
      <c r="I31" s="42">
        <f>+D$12*C$29/F31</f>
        <v>25</v>
      </c>
      <c r="J31" s="15" t="s">
        <v>5</v>
      </c>
      <c r="K31" s="98"/>
    </row>
    <row r="32" spans="1:13" ht="15" customHeight="1" thickTop="1" thickBot="1" x14ac:dyDescent="0.2">
      <c r="D32" s="119" t="s">
        <v>613</v>
      </c>
      <c r="E32" s="15" t="s">
        <v>81</v>
      </c>
      <c r="F32" s="168"/>
      <c r="G32" s="15" t="s">
        <v>18</v>
      </c>
      <c r="I32" s="42" t="str">
        <f>IF(F32="","",D$12*C$29/F32)</f>
        <v/>
      </c>
      <c r="J32" s="15" t="s">
        <v>5</v>
      </c>
    </row>
    <row r="33" spans="1:13" ht="15" customHeight="1" thickTop="1" x14ac:dyDescent="0.15">
      <c r="C33" s="88" t="s">
        <v>741</v>
      </c>
      <c r="D33" s="119" t="s">
        <v>613</v>
      </c>
      <c r="E33" s="169"/>
      <c r="F33" s="170" t="s">
        <v>734</v>
      </c>
      <c r="G33" s="171"/>
      <c r="H33" s="172"/>
      <c r="K33" s="88" t="s">
        <v>675</v>
      </c>
    </row>
    <row r="34" spans="1:13" ht="15" customHeight="1" x14ac:dyDescent="0.15">
      <c r="F34" s="113" t="s">
        <v>614</v>
      </c>
      <c r="K34" s="91" t="s">
        <v>740</v>
      </c>
      <c r="L34" s="109" t="s">
        <v>27</v>
      </c>
      <c r="M34" s="109" t="s">
        <v>26</v>
      </c>
    </row>
    <row r="35" spans="1:13" ht="15" customHeight="1" x14ac:dyDescent="0.15">
      <c r="C35" s="15" t="s">
        <v>30</v>
      </c>
      <c r="D35" s="119" t="s">
        <v>613</v>
      </c>
      <c r="E35" s="15" t="s">
        <v>35</v>
      </c>
      <c r="F35" s="173">
        <v>10</v>
      </c>
      <c r="G35" s="15" t="s">
        <v>20</v>
      </c>
      <c r="I35" s="88"/>
      <c r="K35" s="195"/>
      <c r="L35" s="195"/>
      <c r="M35" s="197" t="s">
        <v>13</v>
      </c>
    </row>
    <row r="36" spans="1:13" ht="15" customHeight="1" x14ac:dyDescent="0.15">
      <c r="C36" s="88" t="s">
        <v>741</v>
      </c>
      <c r="D36" s="119" t="s">
        <v>613</v>
      </c>
      <c r="E36" s="174"/>
      <c r="F36" s="170" t="s">
        <v>734</v>
      </c>
      <c r="G36" s="171"/>
      <c r="H36" s="172"/>
      <c r="K36" s="196"/>
      <c r="L36" s="196"/>
      <c r="M36" s="198"/>
    </row>
    <row r="37" spans="1:13" ht="15" customHeight="1" x14ac:dyDescent="0.15">
      <c r="K37" s="195"/>
      <c r="L37" s="195"/>
      <c r="M37" s="197" t="s">
        <v>13</v>
      </c>
    </row>
    <row r="38" spans="1:13" ht="15" customHeight="1" x14ac:dyDescent="0.15">
      <c r="K38" s="196"/>
      <c r="L38" s="196"/>
      <c r="M38" s="198"/>
    </row>
    <row r="39" spans="1:13" ht="15" customHeight="1" x14ac:dyDescent="0.15">
      <c r="C39" s="15" t="s">
        <v>30</v>
      </c>
      <c r="D39" s="119" t="s">
        <v>613</v>
      </c>
      <c r="E39" s="15" t="s">
        <v>370</v>
      </c>
      <c r="F39" s="114">
        <v>10</v>
      </c>
      <c r="G39" s="15" t="s">
        <v>358</v>
      </c>
      <c r="K39" s="195"/>
      <c r="L39" s="195"/>
      <c r="M39" s="197" t="s">
        <v>13</v>
      </c>
    </row>
    <row r="40" spans="1:13" ht="15" customHeight="1" x14ac:dyDescent="0.15">
      <c r="F40" s="113" t="s">
        <v>614</v>
      </c>
      <c r="K40" s="196"/>
      <c r="L40" s="196"/>
      <c r="M40" s="198"/>
    </row>
    <row r="41" spans="1:13" ht="15" customHeight="1" x14ac:dyDescent="0.15">
      <c r="A41" s="119" t="s">
        <v>613</v>
      </c>
      <c r="B41" s="15" t="s">
        <v>4</v>
      </c>
      <c r="K41" s="195"/>
      <c r="L41" s="195"/>
      <c r="M41" s="197" t="s">
        <v>13</v>
      </c>
    </row>
    <row r="42" spans="1:13" ht="15" customHeight="1" x14ac:dyDescent="0.15">
      <c r="K42" s="196"/>
      <c r="L42" s="196"/>
      <c r="M42" s="198"/>
    </row>
    <row r="43" spans="1:13" ht="15" customHeight="1" x14ac:dyDescent="0.15">
      <c r="C43" s="15" t="s">
        <v>30</v>
      </c>
      <c r="D43" s="119" t="s">
        <v>613</v>
      </c>
      <c r="E43" s="15" t="s">
        <v>39</v>
      </c>
      <c r="K43" s="195"/>
      <c r="L43" s="195"/>
      <c r="M43" s="197" t="s">
        <v>13</v>
      </c>
    </row>
    <row r="44" spans="1:13" ht="15" customHeight="1" x14ac:dyDescent="0.15">
      <c r="D44" s="119" t="s">
        <v>613</v>
      </c>
      <c r="E44" s="15" t="s">
        <v>36</v>
      </c>
      <c r="K44" s="196"/>
      <c r="L44" s="196"/>
      <c r="M44" s="198"/>
    </row>
    <row r="45" spans="1:13" ht="15" customHeight="1" x14ac:dyDescent="0.15">
      <c r="D45" s="119" t="s">
        <v>613</v>
      </c>
      <c r="E45" s="15" t="s">
        <v>37</v>
      </c>
      <c r="K45" s="195"/>
      <c r="L45" s="195"/>
      <c r="M45" s="197" t="s">
        <v>13</v>
      </c>
    </row>
    <row r="46" spans="1:13" ht="15" customHeight="1" x14ac:dyDescent="0.15">
      <c r="D46" s="119" t="s">
        <v>613</v>
      </c>
      <c r="E46" s="15" t="s">
        <v>38</v>
      </c>
      <c r="K46" s="196"/>
      <c r="L46" s="196"/>
      <c r="M46" s="198"/>
    </row>
    <row r="47" spans="1:13" ht="15" customHeight="1" x14ac:dyDescent="0.15">
      <c r="L47" s="100" t="s">
        <v>334</v>
      </c>
    </row>
    <row r="48" spans="1:13" ht="15" customHeight="1" x14ac:dyDescent="0.15">
      <c r="A48" s="119" t="s">
        <v>613</v>
      </c>
      <c r="B48" s="15" t="s">
        <v>14</v>
      </c>
    </row>
    <row r="49" spans="1:14" ht="15" customHeight="1" x14ac:dyDescent="0.15">
      <c r="A49" s="119" t="s">
        <v>613</v>
      </c>
      <c r="B49" s="15" t="s">
        <v>29</v>
      </c>
    </row>
    <row r="51" spans="1:14" ht="15" customHeight="1" x14ac:dyDescent="0.15">
      <c r="B51" s="15" t="s">
        <v>90</v>
      </c>
      <c r="F51" s="15" t="s">
        <v>556</v>
      </c>
    </row>
    <row r="52" spans="1:14" ht="15" customHeight="1" x14ac:dyDescent="0.15">
      <c r="B52" s="178" t="s">
        <v>86</v>
      </c>
      <c r="C52" s="178"/>
      <c r="D52" s="178"/>
      <c r="E52" s="33">
        <f>+成分表!E24</f>
        <v>15.5</v>
      </c>
      <c r="F52" s="99" t="s">
        <v>13</v>
      </c>
      <c r="J52" s="101" t="s">
        <v>432</v>
      </c>
      <c r="K52" s="107"/>
      <c r="L52" s="102"/>
      <c r="M52" s="33">
        <f>+成分表!AH24</f>
        <v>2.34</v>
      </c>
      <c r="N52" s="99" t="s">
        <v>13</v>
      </c>
    </row>
    <row r="53" spans="1:14" ht="15" customHeight="1" x14ac:dyDescent="0.15">
      <c r="B53" s="178" t="s">
        <v>418</v>
      </c>
      <c r="C53" s="178"/>
      <c r="D53" s="178"/>
      <c r="E53" s="33">
        <f>+成分表!F24</f>
        <v>6.8</v>
      </c>
      <c r="F53" s="99" t="s">
        <v>13</v>
      </c>
      <c r="J53" s="192" t="s">
        <v>429</v>
      </c>
      <c r="K53" s="204"/>
      <c r="L53" s="193"/>
      <c r="M53" s="33">
        <f>+成分表!AI24</f>
        <v>0.62</v>
      </c>
      <c r="N53" s="99" t="s">
        <v>13</v>
      </c>
    </row>
    <row r="54" spans="1:14" ht="15" customHeight="1" x14ac:dyDescent="0.15">
      <c r="B54" s="178" t="s">
        <v>87</v>
      </c>
      <c r="C54" s="178"/>
      <c r="D54" s="178"/>
      <c r="E54" s="33">
        <f>+成分表!G24</f>
        <v>2.7</v>
      </c>
      <c r="F54" s="99" t="s">
        <v>13</v>
      </c>
      <c r="J54" s="192" t="s">
        <v>430</v>
      </c>
      <c r="K54" s="204"/>
      <c r="L54" s="193"/>
      <c r="M54" s="33">
        <f>+成分表!AJ24</f>
        <v>0.82</v>
      </c>
      <c r="N54" s="99" t="s">
        <v>13</v>
      </c>
    </row>
    <row r="55" spans="1:14" ht="15" customHeight="1" x14ac:dyDescent="0.15">
      <c r="B55" s="178" t="s">
        <v>419</v>
      </c>
      <c r="C55" s="178"/>
      <c r="D55" s="178"/>
      <c r="E55" s="33">
        <f>+成分表!H24</f>
        <v>73.8</v>
      </c>
      <c r="F55" s="99" t="s">
        <v>13</v>
      </c>
      <c r="J55" s="192" t="s">
        <v>431</v>
      </c>
      <c r="K55" s="204"/>
      <c r="L55" s="193"/>
      <c r="M55" s="33">
        <f>+成分表!AK24</f>
        <v>0.9</v>
      </c>
      <c r="N55" s="99" t="s">
        <v>13</v>
      </c>
    </row>
    <row r="56" spans="1:14" ht="15" customHeight="1" x14ac:dyDescent="0.15">
      <c r="B56" s="33" t="s">
        <v>435</v>
      </c>
      <c r="C56" s="33"/>
      <c r="D56" s="33"/>
      <c r="E56" s="33">
        <f>+成分表!L24</f>
        <v>2.4</v>
      </c>
      <c r="F56" s="99" t="s">
        <v>13</v>
      </c>
      <c r="J56" s="192" t="s">
        <v>440</v>
      </c>
      <c r="K56" s="204"/>
      <c r="L56" s="193"/>
      <c r="M56" s="33">
        <f>+成分表!BD24</f>
        <v>520</v>
      </c>
      <c r="N56" s="99" t="s">
        <v>379</v>
      </c>
    </row>
    <row r="57" spans="1:14" ht="15" customHeight="1" x14ac:dyDescent="0.15">
      <c r="B57" s="178" t="s">
        <v>420</v>
      </c>
      <c r="C57" s="178"/>
      <c r="D57" s="178"/>
      <c r="E57" s="33">
        <f>+成分表!N24+成分表!O24</f>
        <v>1</v>
      </c>
      <c r="F57" s="99" t="s">
        <v>436</v>
      </c>
      <c r="J57" s="192" t="s">
        <v>441</v>
      </c>
      <c r="K57" s="204"/>
      <c r="L57" s="193"/>
      <c r="M57" s="33">
        <f>+成分表!BH24</f>
        <v>47</v>
      </c>
      <c r="N57" s="99" t="s">
        <v>379</v>
      </c>
    </row>
    <row r="58" spans="1:14" ht="15" customHeight="1" x14ac:dyDescent="0.15">
      <c r="B58" s="120" t="s">
        <v>421</v>
      </c>
      <c r="C58" s="192" t="s">
        <v>424</v>
      </c>
      <c r="D58" s="193"/>
      <c r="E58" s="33">
        <f>+成分表!T24+成分表!U24+成分表!V24+成分表!W24</f>
        <v>1.4000000000000001</v>
      </c>
      <c r="F58" s="99" t="s">
        <v>379</v>
      </c>
      <c r="J58" s="192" t="s">
        <v>439</v>
      </c>
      <c r="K58" s="204"/>
      <c r="L58" s="193"/>
      <c r="M58" s="33">
        <f>+成分表!BQ24</f>
        <v>800</v>
      </c>
      <c r="N58" s="99" t="s">
        <v>379</v>
      </c>
    </row>
    <row r="59" spans="1:14" ht="15" customHeight="1" x14ac:dyDescent="0.15">
      <c r="B59" s="120" t="s">
        <v>422</v>
      </c>
      <c r="C59" s="192" t="s">
        <v>423</v>
      </c>
      <c r="D59" s="193"/>
      <c r="E59" s="33">
        <f>+成分表!M24</f>
        <v>0</v>
      </c>
      <c r="F59" s="99" t="s">
        <v>436</v>
      </c>
      <c r="J59" s="192" t="s">
        <v>438</v>
      </c>
      <c r="K59" s="204"/>
      <c r="L59" s="193"/>
      <c r="M59" s="33">
        <f>+成分表!BX24</f>
        <v>860</v>
      </c>
      <c r="N59" s="99" t="s">
        <v>379</v>
      </c>
    </row>
    <row r="60" spans="1:14" ht="15" customHeight="1" x14ac:dyDescent="0.15">
      <c r="B60" s="120" t="s">
        <v>426</v>
      </c>
      <c r="C60" s="192" t="s">
        <v>425</v>
      </c>
      <c r="D60" s="193"/>
      <c r="E60" s="33">
        <f>+成分表!S24</f>
        <v>0</v>
      </c>
      <c r="F60" s="99" t="s">
        <v>436</v>
      </c>
      <c r="J60" s="192" t="s">
        <v>437</v>
      </c>
      <c r="K60" s="204"/>
      <c r="L60" s="193"/>
      <c r="M60" s="33">
        <f>成分表!BY24</f>
        <v>33</v>
      </c>
      <c r="N60" s="99" t="s">
        <v>379</v>
      </c>
    </row>
    <row r="61" spans="1:14" ht="15" customHeight="1" x14ac:dyDescent="0.15">
      <c r="B61" s="120" t="s">
        <v>428</v>
      </c>
      <c r="C61" s="192" t="s">
        <v>427</v>
      </c>
      <c r="D61" s="193"/>
      <c r="E61" s="33">
        <f>+成分表!X24</f>
        <v>0</v>
      </c>
      <c r="F61" s="99" t="s">
        <v>436</v>
      </c>
    </row>
    <row r="62" spans="1:14" ht="15" customHeight="1" x14ac:dyDescent="0.15">
      <c r="B62" s="178" t="s">
        <v>433</v>
      </c>
      <c r="C62" s="178"/>
      <c r="D62" s="178"/>
      <c r="E62" s="33">
        <f>+成分表!AK24</f>
        <v>0.9</v>
      </c>
      <c r="F62" s="99" t="s">
        <v>379</v>
      </c>
    </row>
    <row r="63" spans="1:14" ht="15" customHeight="1" x14ac:dyDescent="0.15">
      <c r="B63" s="178" t="s">
        <v>434</v>
      </c>
      <c r="C63" s="178"/>
      <c r="D63" s="178"/>
      <c r="E63" s="33">
        <f>+成分表!AN24</f>
        <v>2.2999999999999998</v>
      </c>
      <c r="F63" s="99" t="s">
        <v>13</v>
      </c>
    </row>
  </sheetData>
  <dataConsolidate link="1"/>
  <mergeCells count="51">
    <mergeCell ref="K45:K46"/>
    <mergeCell ref="L45:L46"/>
    <mergeCell ref="M45:M46"/>
    <mergeCell ref="C59:D59"/>
    <mergeCell ref="C60:D60"/>
    <mergeCell ref="J53:L53"/>
    <mergeCell ref="J54:L54"/>
    <mergeCell ref="J55:L55"/>
    <mergeCell ref="J56:L56"/>
    <mergeCell ref="J57:L57"/>
    <mergeCell ref="J58:L58"/>
    <mergeCell ref="J59:L59"/>
    <mergeCell ref="J60:L60"/>
    <mergeCell ref="L41:L42"/>
    <mergeCell ref="M41:M42"/>
    <mergeCell ref="K43:K44"/>
    <mergeCell ref="L43:L44"/>
    <mergeCell ref="M43:M44"/>
    <mergeCell ref="L10:M10"/>
    <mergeCell ref="L11:M11"/>
    <mergeCell ref="L12:M12"/>
    <mergeCell ref="L13:M13"/>
    <mergeCell ref="F10:H10"/>
    <mergeCell ref="K27:M30"/>
    <mergeCell ref="B57:D57"/>
    <mergeCell ref="B52:D52"/>
    <mergeCell ref="B53:D53"/>
    <mergeCell ref="B54:D54"/>
    <mergeCell ref="B55:D55"/>
    <mergeCell ref="K35:K36"/>
    <mergeCell ref="L35:L36"/>
    <mergeCell ref="M35:M36"/>
    <mergeCell ref="K37:K38"/>
    <mergeCell ref="L37:L38"/>
    <mergeCell ref="M37:M38"/>
    <mergeCell ref="K39:K40"/>
    <mergeCell ref="L39:L40"/>
    <mergeCell ref="M39:M40"/>
    <mergeCell ref="K41:K42"/>
    <mergeCell ref="B62:D62"/>
    <mergeCell ref="B63:D63"/>
    <mergeCell ref="D14:H15"/>
    <mergeCell ref="D16:H17"/>
    <mergeCell ref="E21:E22"/>
    <mergeCell ref="E23:E24"/>
    <mergeCell ref="E25:E26"/>
    <mergeCell ref="C20:E20"/>
    <mergeCell ref="C14:C15"/>
    <mergeCell ref="C16:C17"/>
    <mergeCell ref="C58:D58"/>
    <mergeCell ref="C61:D61"/>
  </mergeCells>
  <phoneticPr fontId="33"/>
  <dataValidations disablePrompts="1" count="3">
    <dataValidation type="list" allowBlank="1" showInputMessage="1" showErrorMessage="1" sqref="L12:M12">
      <formula1>試料名１</formula1>
    </dataValidation>
    <dataValidation type="list" allowBlank="1" showInputMessage="1" showErrorMessage="1" sqref="L13:M13">
      <formula1>担当者</formula1>
    </dataValidation>
    <dataValidation type="list" allowBlank="1" showInputMessage="1" showErrorMessage="1" sqref="D14 D16">
      <formula1>農薬種</formula1>
    </dataValidation>
  </dataValidations>
  <pageMargins left="0.98425196850393704" right="0.70866141732283472" top="0.74803149606299213" bottom="0.74803149606299213" header="0.31496062992125984" footer="0.31496062992125984"/>
  <pageSetup paperSize="9" scale="85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>
          <x14:formula1>
            <xm:f>データベース!$H$3:$H$10</xm:f>
          </x14:formula1>
          <xm:sqref>C20</xm:sqref>
        </x14:dataValidation>
        <x14:dataValidation type="list">
          <x14:formula1>
            <xm:f>試験部位!$C$2:$C$45</xm:f>
          </x14:formula1>
          <xm:sqref>K27:M30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view="pageLayout" zoomScaleNormal="100" workbookViewId="0">
      <selection activeCell="J38" sqref="J38"/>
    </sheetView>
  </sheetViews>
  <sheetFormatPr defaultColWidth="9" defaultRowHeight="18" customHeight="1" x14ac:dyDescent="0.15"/>
  <cols>
    <col min="1" max="1" width="4.875" style="15" customWidth="1"/>
    <col min="2" max="2" width="4.625" style="15" customWidth="1"/>
    <col min="3" max="3" width="5.25" style="15" customWidth="1"/>
    <col min="4" max="4" width="4.875" style="15" customWidth="1"/>
    <col min="5" max="5" width="5.75" style="15" customWidth="1"/>
    <col min="6" max="6" width="12.625" style="15" customWidth="1"/>
    <col min="7" max="7" width="6.125" style="15" customWidth="1"/>
    <col min="8" max="8" width="8.625" style="15" customWidth="1"/>
    <col min="9" max="9" width="4.375" style="15" customWidth="1"/>
    <col min="10" max="10" width="4.75" style="15" customWidth="1"/>
    <col min="11" max="11" width="4.375" style="15" customWidth="1"/>
    <col min="12" max="12" width="6.625" style="15" customWidth="1"/>
    <col min="13" max="13" width="6.75" style="15" customWidth="1"/>
    <col min="14" max="14" width="7.375" style="15" customWidth="1"/>
    <col min="15" max="15" width="6.25" style="15" customWidth="1"/>
    <col min="16" max="16" width="7.375" style="15" customWidth="1"/>
    <col min="17" max="16384" width="9" style="15"/>
  </cols>
  <sheetData>
    <row r="1" spans="1:15" ht="15" customHeight="1" thickBot="1" x14ac:dyDescent="0.2">
      <c r="A1" s="15" t="str">
        <f>+抽出!A1</f>
        <v>STQ法前処理シート</v>
      </c>
      <c r="F1" s="43"/>
      <c r="G1" s="203" t="s">
        <v>574</v>
      </c>
      <c r="H1" s="203"/>
      <c r="I1" s="43"/>
    </row>
    <row r="2" spans="1:15" ht="15" customHeight="1" thickTop="1" x14ac:dyDescent="0.15">
      <c r="F2" s="43"/>
      <c r="G2" s="43"/>
      <c r="H2" s="43"/>
      <c r="I2" s="43"/>
      <c r="L2" s="208" t="s">
        <v>0</v>
      </c>
      <c r="M2" s="209"/>
      <c r="N2" s="215">
        <f>+抽出!L10</f>
        <v>42382</v>
      </c>
      <c r="O2" s="216"/>
    </row>
    <row r="3" spans="1:15" ht="15" customHeight="1" x14ac:dyDescent="0.15">
      <c r="B3" s="119" t="s">
        <v>687</v>
      </c>
      <c r="C3" s="41" t="s">
        <v>357</v>
      </c>
      <c r="D3" s="81" t="s">
        <v>601</v>
      </c>
      <c r="G3" s="43"/>
      <c r="H3" s="43"/>
      <c r="I3" s="43"/>
      <c r="L3" s="208" t="s">
        <v>43</v>
      </c>
      <c r="M3" s="209"/>
      <c r="N3" s="215" t="str">
        <f>+抽出!L11</f>
        <v>CS160113A-1</v>
      </c>
      <c r="O3" s="216"/>
    </row>
    <row r="4" spans="1:15" ht="15" customHeight="1" x14ac:dyDescent="0.15">
      <c r="G4" s="43"/>
      <c r="H4" s="43"/>
      <c r="I4" s="43"/>
      <c r="L4" s="208" t="s">
        <v>23</v>
      </c>
      <c r="M4" s="209"/>
      <c r="N4" s="215" t="str">
        <f>+抽出!L12</f>
        <v>玄米</v>
      </c>
      <c r="O4" s="216"/>
    </row>
    <row r="5" spans="1:15" ht="15" customHeight="1" x14ac:dyDescent="0.15">
      <c r="D5" s="119" t="s">
        <v>687</v>
      </c>
      <c r="E5" s="15" t="s">
        <v>342</v>
      </c>
      <c r="F5" s="88" t="s">
        <v>670</v>
      </c>
      <c r="H5" s="43"/>
      <c r="I5" s="43"/>
      <c r="L5" s="208" t="s">
        <v>21</v>
      </c>
      <c r="M5" s="209"/>
      <c r="N5" s="218"/>
      <c r="O5" s="219"/>
    </row>
    <row r="6" spans="1:15" ht="15" customHeight="1" x14ac:dyDescent="0.15">
      <c r="G6" s="43"/>
      <c r="H6" s="43"/>
      <c r="I6" s="43"/>
    </row>
    <row r="7" spans="1:15" ht="15" customHeight="1" x14ac:dyDescent="0.15">
      <c r="C7" s="15" t="s">
        <v>341</v>
      </c>
      <c r="G7" s="43"/>
      <c r="H7" s="43"/>
      <c r="I7" s="43"/>
      <c r="J7" s="64"/>
      <c r="L7" s="178" t="s">
        <v>344</v>
      </c>
      <c r="M7" s="178"/>
      <c r="N7" s="33">
        <f>+抽出!C29</f>
        <v>5</v>
      </c>
      <c r="O7" s="33" t="s">
        <v>345</v>
      </c>
    </row>
    <row r="8" spans="1:15" ht="15" customHeight="1" x14ac:dyDescent="0.15">
      <c r="G8" s="43"/>
      <c r="H8" s="43"/>
      <c r="I8" s="43"/>
      <c r="J8" s="64"/>
      <c r="L8" s="178" t="s">
        <v>343</v>
      </c>
      <c r="M8" s="178"/>
      <c r="N8" s="33">
        <f>+抽出!D12</f>
        <v>10</v>
      </c>
      <c r="O8" s="33" t="s">
        <v>361</v>
      </c>
    </row>
    <row r="9" spans="1:15" ht="15" customHeight="1" x14ac:dyDescent="0.15">
      <c r="A9" s="129"/>
      <c r="B9" s="88" t="s">
        <v>688</v>
      </c>
      <c r="G9" s="43"/>
      <c r="H9" s="43"/>
      <c r="I9" s="43"/>
      <c r="J9" s="64"/>
      <c r="L9" s="178" t="s">
        <v>362</v>
      </c>
      <c r="M9" s="178"/>
      <c r="N9" s="37">
        <f>IF(抽出!F35&lt;=2.5,"",抽出!F35)</f>
        <v>10</v>
      </c>
      <c r="O9" s="33" t="s">
        <v>358</v>
      </c>
    </row>
    <row r="10" spans="1:15" ht="15" customHeight="1" x14ac:dyDescent="0.15">
      <c r="B10" s="119" t="s">
        <v>687</v>
      </c>
      <c r="C10" s="88" t="s">
        <v>689</v>
      </c>
      <c r="E10" s="119" t="s">
        <v>687</v>
      </c>
      <c r="F10" s="127" t="s">
        <v>690</v>
      </c>
      <c r="L10" s="103"/>
      <c r="M10" s="103"/>
      <c r="N10" s="35"/>
      <c r="O10" s="41"/>
    </row>
    <row r="11" spans="1:15" ht="15" customHeight="1" x14ac:dyDescent="0.15">
      <c r="B11" s="129"/>
      <c r="C11" s="130"/>
      <c r="D11" s="131"/>
      <c r="E11" s="129"/>
      <c r="F11" s="214"/>
      <c r="G11" s="214"/>
      <c r="H11" s="214"/>
      <c r="L11" s="35" t="s">
        <v>90</v>
      </c>
    </row>
    <row r="12" spans="1:15" ht="15" customHeight="1" x14ac:dyDescent="0.15">
      <c r="C12" s="119" t="s">
        <v>687</v>
      </c>
      <c r="D12" s="128" t="s">
        <v>691</v>
      </c>
      <c r="F12" s="214"/>
      <c r="G12" s="214"/>
      <c r="H12" s="214"/>
      <c r="I12" s="88" t="s">
        <v>692</v>
      </c>
      <c r="L12" s="211" t="s">
        <v>86</v>
      </c>
      <c r="M12" s="211"/>
      <c r="N12" s="33">
        <f>抽出!E52</f>
        <v>15.5</v>
      </c>
      <c r="O12" s="91" t="str">
        <f>抽出!F52</f>
        <v>g</v>
      </c>
    </row>
    <row r="13" spans="1:15" ht="15" customHeight="1" x14ac:dyDescent="0.15">
      <c r="L13" s="211" t="s">
        <v>89</v>
      </c>
      <c r="M13" s="211"/>
      <c r="N13" s="33">
        <f>抽出!E53</f>
        <v>6.8</v>
      </c>
      <c r="O13" s="91" t="str">
        <f>抽出!F53</f>
        <v>g</v>
      </c>
    </row>
    <row r="14" spans="1:15" ht="15" customHeight="1" x14ac:dyDescent="0.15">
      <c r="C14" s="119" t="s">
        <v>687</v>
      </c>
      <c r="D14" s="88" t="s">
        <v>695</v>
      </c>
      <c r="L14" s="211" t="s">
        <v>87</v>
      </c>
      <c r="M14" s="211"/>
      <c r="N14" s="33">
        <f>抽出!E54</f>
        <v>2.7</v>
      </c>
      <c r="O14" s="91" t="str">
        <f>抽出!F54</f>
        <v>g</v>
      </c>
    </row>
    <row r="15" spans="1:15" ht="15" customHeight="1" x14ac:dyDescent="0.15">
      <c r="F15" s="43"/>
      <c r="G15" s="43"/>
      <c r="H15" s="43"/>
      <c r="I15" s="43"/>
      <c r="L15" s="150" t="s">
        <v>419</v>
      </c>
      <c r="M15" s="150"/>
      <c r="N15" s="33">
        <f>抽出!E55</f>
        <v>73.8</v>
      </c>
      <c r="O15" s="91" t="str">
        <f>抽出!F55</f>
        <v>g</v>
      </c>
    </row>
    <row r="16" spans="1:15" ht="15" customHeight="1" x14ac:dyDescent="0.15">
      <c r="B16" s="45"/>
      <c r="C16" s="46"/>
      <c r="D16" s="46"/>
      <c r="E16" s="46"/>
      <c r="F16" s="46"/>
      <c r="G16" s="46"/>
      <c r="H16" s="46"/>
      <c r="I16" s="47"/>
      <c r="J16" s="41"/>
      <c r="L16" s="212" t="s">
        <v>88</v>
      </c>
      <c r="M16" s="213"/>
      <c r="N16" s="33">
        <f>抽出!L19</f>
        <v>2.34</v>
      </c>
      <c r="O16" s="151">
        <f>抽出!L19</f>
        <v>2.34</v>
      </c>
    </row>
    <row r="17" spans="2:15" ht="15" customHeight="1" x14ac:dyDescent="0.15">
      <c r="B17" s="44" t="s">
        <v>357</v>
      </c>
      <c r="C17" s="41">
        <v>1</v>
      </c>
      <c r="D17" s="41" t="s">
        <v>358</v>
      </c>
      <c r="E17" s="41"/>
      <c r="F17" s="36" t="s">
        <v>359</v>
      </c>
      <c r="G17" s="41">
        <f>+抽出!C29/抽出!F39/2*C17</f>
        <v>0.25</v>
      </c>
      <c r="H17" s="41" t="s">
        <v>360</v>
      </c>
      <c r="I17" s="48"/>
      <c r="J17" s="41"/>
      <c r="L17" s="212"/>
      <c r="M17" s="213"/>
      <c r="N17" s="33"/>
      <c r="O17" s="38"/>
    </row>
    <row r="18" spans="2:15" ht="15" customHeight="1" x14ac:dyDescent="0.15">
      <c r="B18" s="44"/>
      <c r="C18" s="41"/>
      <c r="D18" s="41"/>
      <c r="E18" s="41"/>
      <c r="F18" s="41"/>
      <c r="G18" s="41"/>
      <c r="H18" s="41"/>
      <c r="I18" s="48"/>
      <c r="J18" s="41"/>
      <c r="K18" s="41"/>
      <c r="L18" s="211"/>
      <c r="M18" s="211"/>
      <c r="N18" s="33"/>
      <c r="O18" s="38"/>
    </row>
    <row r="19" spans="2:15" ht="15" customHeight="1" x14ac:dyDescent="0.15">
      <c r="B19" s="49" t="s">
        <v>337</v>
      </c>
      <c r="C19" s="210" t="s">
        <v>391</v>
      </c>
      <c r="D19" s="210"/>
      <c r="E19" s="210"/>
      <c r="F19" s="210"/>
      <c r="G19" s="69"/>
      <c r="H19" s="41"/>
      <c r="I19" s="48"/>
      <c r="J19" s="41"/>
      <c r="K19" s="41"/>
      <c r="L19" s="211"/>
      <c r="M19" s="211"/>
      <c r="N19" s="33"/>
      <c r="O19" s="38"/>
    </row>
    <row r="20" spans="2:15" ht="15" customHeight="1" x14ac:dyDescent="0.15">
      <c r="B20" s="49"/>
      <c r="C20" s="50"/>
      <c r="D20" s="41"/>
      <c r="E20" s="41"/>
      <c r="F20" s="41"/>
      <c r="G20" s="41"/>
      <c r="H20" s="41"/>
      <c r="I20" s="48"/>
      <c r="J20" s="41"/>
      <c r="K20" s="41"/>
      <c r="L20" s="211"/>
      <c r="M20" s="211"/>
      <c r="N20" s="33"/>
      <c r="O20" s="38"/>
    </row>
    <row r="21" spans="2:15" ht="15" customHeight="1" x14ac:dyDescent="0.15">
      <c r="B21" s="44"/>
      <c r="C21" s="41"/>
      <c r="D21" s="41" t="s">
        <v>48</v>
      </c>
      <c r="E21" s="81" t="s">
        <v>566</v>
      </c>
      <c r="F21" s="41"/>
      <c r="G21" s="41"/>
      <c r="H21" s="41"/>
      <c r="I21" s="48"/>
      <c r="J21" s="41"/>
      <c r="K21" s="41"/>
    </row>
    <row r="22" spans="2:15" ht="15" customHeight="1" x14ac:dyDescent="0.15">
      <c r="B22" s="44" t="s">
        <v>16</v>
      </c>
      <c r="C22" s="41"/>
      <c r="D22" s="41"/>
      <c r="E22" s="41"/>
      <c r="F22" s="41"/>
      <c r="G22" s="41"/>
      <c r="H22" s="41"/>
      <c r="I22" s="48"/>
      <c r="J22" s="41"/>
      <c r="K22" s="41"/>
    </row>
    <row r="23" spans="2:15" ht="15" customHeight="1" x14ac:dyDescent="0.15">
      <c r="B23" s="44"/>
      <c r="C23" s="41"/>
      <c r="D23" s="41" t="s">
        <v>30</v>
      </c>
      <c r="E23" s="41" t="s">
        <v>346</v>
      </c>
      <c r="F23" s="41"/>
      <c r="G23" s="41"/>
      <c r="H23" s="41"/>
      <c r="I23" s="48"/>
      <c r="J23" s="41"/>
      <c r="K23" s="41"/>
    </row>
    <row r="24" spans="2:15" ht="15" customHeight="1" x14ac:dyDescent="0.15">
      <c r="B24" s="44"/>
      <c r="C24" s="41"/>
      <c r="D24" s="41"/>
      <c r="E24" s="41"/>
      <c r="F24" s="41"/>
      <c r="G24" s="41"/>
      <c r="H24" s="41"/>
      <c r="I24" s="48"/>
      <c r="J24" s="41"/>
      <c r="K24" s="41"/>
      <c r="L24" s="41"/>
      <c r="M24" s="41"/>
      <c r="N24" s="41"/>
      <c r="O24" s="41"/>
    </row>
    <row r="25" spans="2:15" ht="15" customHeight="1" x14ac:dyDescent="0.15">
      <c r="B25" s="49" t="s">
        <v>338</v>
      </c>
      <c r="C25" s="210" t="s">
        <v>340</v>
      </c>
      <c r="D25" s="210"/>
      <c r="E25" s="210"/>
      <c r="F25" s="210"/>
      <c r="G25" s="41"/>
      <c r="H25" s="41"/>
      <c r="I25" s="48"/>
      <c r="J25" s="41"/>
      <c r="K25" s="41"/>
    </row>
    <row r="26" spans="2:15" ht="15" customHeight="1" x14ac:dyDescent="0.15">
      <c r="B26" s="44"/>
      <c r="C26" s="41"/>
      <c r="D26" s="41"/>
      <c r="E26" s="41"/>
      <c r="F26" s="41"/>
      <c r="G26" s="41"/>
      <c r="H26" s="41"/>
      <c r="I26" s="48"/>
      <c r="J26" s="41"/>
      <c r="K26" s="41"/>
    </row>
    <row r="27" spans="2:15" ht="15" customHeight="1" x14ac:dyDescent="0.15">
      <c r="B27" s="44"/>
      <c r="C27" s="41"/>
      <c r="D27" s="81" t="s">
        <v>602</v>
      </c>
      <c r="E27" s="41"/>
      <c r="F27" s="41"/>
      <c r="G27" s="41"/>
      <c r="H27" s="41"/>
      <c r="I27" s="48"/>
      <c r="J27" s="41"/>
      <c r="K27" s="41"/>
    </row>
    <row r="28" spans="2:15" ht="15" customHeight="1" x14ac:dyDescent="0.15">
      <c r="B28" s="44"/>
      <c r="C28" s="41"/>
      <c r="D28" s="41"/>
      <c r="E28" s="41"/>
      <c r="F28" s="41"/>
      <c r="G28" s="41"/>
      <c r="H28" s="41"/>
      <c r="I28" s="48"/>
      <c r="J28" s="41"/>
      <c r="K28" s="41"/>
    </row>
    <row r="29" spans="2:15" ht="15" customHeight="1" x14ac:dyDescent="0.15">
      <c r="B29" s="74" t="s">
        <v>384</v>
      </c>
      <c r="C29" s="50" t="s">
        <v>339</v>
      </c>
      <c r="D29" s="210" t="s">
        <v>694</v>
      </c>
      <c r="E29" s="210"/>
      <c r="F29" s="210"/>
      <c r="G29" s="210"/>
      <c r="H29" s="210"/>
      <c r="I29" s="70"/>
      <c r="J29" s="69"/>
      <c r="K29" s="41"/>
    </row>
    <row r="30" spans="2:15" ht="15" customHeight="1" x14ac:dyDescent="0.15">
      <c r="B30" s="44"/>
      <c r="C30" s="41"/>
      <c r="D30" s="41"/>
      <c r="E30" s="41"/>
      <c r="F30" s="41"/>
      <c r="G30" s="41"/>
      <c r="H30" s="41"/>
      <c r="I30" s="48"/>
      <c r="J30" s="41"/>
      <c r="K30" s="41"/>
    </row>
    <row r="31" spans="2:15" ht="15" customHeight="1" x14ac:dyDescent="0.15">
      <c r="B31" s="44"/>
      <c r="C31" s="41"/>
      <c r="D31" s="41" t="s">
        <v>50</v>
      </c>
      <c r="E31" s="210" t="s">
        <v>348</v>
      </c>
      <c r="F31" s="210"/>
      <c r="G31" s="210"/>
      <c r="H31" s="210"/>
      <c r="I31" s="48"/>
      <c r="J31" s="41"/>
      <c r="K31" s="41"/>
    </row>
    <row r="32" spans="2:15" ht="15" customHeight="1" x14ac:dyDescent="0.15">
      <c r="B32" s="44"/>
      <c r="C32" s="41"/>
      <c r="D32" s="41"/>
      <c r="E32" s="41"/>
      <c r="F32" s="41"/>
      <c r="G32" s="41"/>
      <c r="H32" s="41"/>
      <c r="I32" s="48"/>
      <c r="J32" s="41"/>
      <c r="K32" s="41"/>
    </row>
    <row r="33" spans="1:16" ht="15" customHeight="1" x14ac:dyDescent="0.15">
      <c r="B33" s="51"/>
      <c r="C33" s="52" t="s">
        <v>16</v>
      </c>
      <c r="D33" s="52"/>
      <c r="E33" s="52"/>
      <c r="F33" s="52"/>
      <c r="G33" s="52"/>
      <c r="H33" s="52"/>
      <c r="I33" s="53"/>
      <c r="J33" s="41"/>
      <c r="K33" s="41"/>
    </row>
    <row r="34" spans="1:16" ht="15" customHeight="1" x14ac:dyDescent="0.15"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6" ht="15" customHeight="1" x14ac:dyDescent="0.15">
      <c r="D35" s="119" t="s">
        <v>687</v>
      </c>
      <c r="E35" s="15" t="s">
        <v>30</v>
      </c>
      <c r="F35" s="15" t="s">
        <v>368</v>
      </c>
      <c r="J35" s="41">
        <f>+D39*20</f>
        <v>20</v>
      </c>
      <c r="K35" s="15" t="s">
        <v>80</v>
      </c>
      <c r="L35" s="41"/>
      <c r="M35" s="41"/>
      <c r="N35" s="41"/>
      <c r="O35" s="41"/>
    </row>
    <row r="36" spans="1:16" ht="15" customHeight="1" x14ac:dyDescent="0.15">
      <c r="K36" s="41"/>
      <c r="L36" s="41"/>
      <c r="M36" s="41"/>
      <c r="N36" s="41"/>
      <c r="O36" s="41"/>
    </row>
    <row r="37" spans="1:16" ht="15" customHeight="1" x14ac:dyDescent="0.15">
      <c r="D37" s="119" t="s">
        <v>687</v>
      </c>
      <c r="E37" s="15" t="s">
        <v>30</v>
      </c>
      <c r="F37" s="88" t="s">
        <v>739</v>
      </c>
      <c r="G37" s="15">
        <f>E50</f>
        <v>0.2</v>
      </c>
      <c r="H37" s="56" t="s">
        <v>18</v>
      </c>
      <c r="J37" s="41">
        <f>G55*D39/D54</f>
        <v>12.5</v>
      </c>
      <c r="K37" s="15" t="s">
        <v>5</v>
      </c>
    </row>
    <row r="38" spans="1:16" ht="15" customHeight="1" x14ac:dyDescent="0.15"/>
    <row r="39" spans="1:16" ht="15" customHeight="1" x14ac:dyDescent="0.15">
      <c r="B39" s="119" t="s">
        <v>687</v>
      </c>
      <c r="C39" s="15" t="s">
        <v>363</v>
      </c>
      <c r="D39" s="15">
        <v>1</v>
      </c>
      <c r="E39" s="15" t="s">
        <v>358</v>
      </c>
      <c r="F39" s="15" t="s">
        <v>369</v>
      </c>
      <c r="K39" s="119" t="s">
        <v>687</v>
      </c>
      <c r="L39" s="88" t="s">
        <v>738</v>
      </c>
    </row>
    <row r="40" spans="1:16" ht="15" customHeight="1" x14ac:dyDescent="0.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5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ht="15" customHeight="1" thickBot="1" x14ac:dyDescent="0.2">
      <c r="A42" s="41"/>
      <c r="B42" s="36" t="s">
        <v>376</v>
      </c>
      <c r="C42" s="16">
        <f>+抽出!D12*抽出!C29/抽出!F39/2*C17/D39</f>
        <v>2.5</v>
      </c>
      <c r="D42" s="41" t="s">
        <v>49</v>
      </c>
      <c r="E42" s="41"/>
      <c r="F42" s="41"/>
      <c r="G42" s="41"/>
      <c r="H42" s="41"/>
      <c r="I42" s="50" t="s">
        <v>374</v>
      </c>
      <c r="J42" s="41"/>
      <c r="K42" s="41"/>
      <c r="L42" s="71"/>
      <c r="M42" s="41"/>
      <c r="N42" s="41"/>
      <c r="O42" s="41"/>
      <c r="P42" s="41"/>
    </row>
    <row r="43" spans="1:16" ht="15" customHeight="1" thickTop="1" thickBot="1" x14ac:dyDescent="0.2">
      <c r="C43" s="15" t="s">
        <v>364</v>
      </c>
      <c r="F43" s="15">
        <v>20</v>
      </c>
      <c r="G43" s="15" t="s">
        <v>367</v>
      </c>
      <c r="I43" s="207" t="s">
        <v>375</v>
      </c>
      <c r="J43" s="207"/>
      <c r="K43" s="72">
        <v>25</v>
      </c>
      <c r="L43" s="15" t="s">
        <v>80</v>
      </c>
    </row>
    <row r="44" spans="1:16" ht="15" customHeight="1" thickTop="1" x14ac:dyDescent="0.15">
      <c r="C44" s="15" t="s">
        <v>365</v>
      </c>
      <c r="F44" s="15">
        <v>20</v>
      </c>
      <c r="G44" s="15" t="s">
        <v>361</v>
      </c>
      <c r="J44" s="15" t="s">
        <v>359</v>
      </c>
      <c r="K44" s="41"/>
      <c r="M44" s="15">
        <f>+G17/D39*K43</f>
        <v>6.25</v>
      </c>
      <c r="N44" s="15" t="s">
        <v>379</v>
      </c>
    </row>
    <row r="45" spans="1:16" ht="15" customHeight="1" x14ac:dyDescent="0.15">
      <c r="C45" s="15" t="s">
        <v>366</v>
      </c>
      <c r="F45" s="15">
        <f>+抽出!I31*10/抽出!F39/2*'AU-GCB法'!C17/'AU-GCB法'!D39</f>
        <v>12.5</v>
      </c>
      <c r="G45" s="15" t="s">
        <v>361</v>
      </c>
      <c r="J45" s="15" t="s">
        <v>377</v>
      </c>
      <c r="M45" s="15">
        <f>+C42*K43/1000</f>
        <v>6.25E-2</v>
      </c>
      <c r="N45" s="15" t="s">
        <v>378</v>
      </c>
    </row>
    <row r="46" spans="1:16" ht="15" customHeight="1" x14ac:dyDescent="0.15">
      <c r="E46" s="71"/>
      <c r="J46" s="15" t="s">
        <v>364</v>
      </c>
      <c r="M46" s="15">
        <f>+F43*K43</f>
        <v>500</v>
      </c>
      <c r="N46" s="15" t="s">
        <v>378</v>
      </c>
    </row>
    <row r="47" spans="1:16" ht="15" customHeight="1" x14ac:dyDescent="0.15">
      <c r="B47" s="15" t="s">
        <v>19</v>
      </c>
      <c r="J47" s="15" t="s">
        <v>365</v>
      </c>
      <c r="M47" s="15">
        <f>+F44*K43/1000</f>
        <v>0.5</v>
      </c>
      <c r="N47" s="15" t="s">
        <v>378</v>
      </c>
    </row>
    <row r="48" spans="1:16" ht="15" customHeight="1" thickBot="1" x14ac:dyDescent="0.2">
      <c r="B48" s="207" t="s">
        <v>371</v>
      </c>
      <c r="C48" s="207"/>
      <c r="D48" s="54">
        <f>+C42/2</f>
        <v>1.25</v>
      </c>
      <c r="E48" s="15" t="s">
        <v>49</v>
      </c>
      <c r="J48" s="15" t="s">
        <v>366</v>
      </c>
      <c r="M48" s="15">
        <f>+F45*K43/1000</f>
        <v>0.3125</v>
      </c>
      <c r="N48" s="15" t="s">
        <v>378</v>
      </c>
    </row>
    <row r="49" spans="1:16" ht="15" customHeight="1" thickTop="1" thickBot="1" x14ac:dyDescent="0.2">
      <c r="A49" s="56"/>
      <c r="B49" s="205" t="s">
        <v>373</v>
      </c>
      <c r="C49" s="205"/>
      <c r="D49" s="57">
        <v>2</v>
      </c>
      <c r="E49" s="73" t="s">
        <v>372</v>
      </c>
      <c r="F49" s="15" t="s">
        <v>356</v>
      </c>
      <c r="G49" s="56"/>
      <c r="H49" s="56"/>
      <c r="I49" s="41"/>
      <c r="J49" s="41"/>
      <c r="K49" s="41"/>
      <c r="L49" s="41"/>
      <c r="M49" s="41"/>
      <c r="N49" s="41"/>
      <c r="O49" s="41"/>
    </row>
    <row r="50" spans="1:16" ht="15" customHeight="1" thickTop="1" thickBot="1" x14ac:dyDescent="0.2">
      <c r="A50" s="56"/>
      <c r="B50" s="58"/>
      <c r="C50" s="56"/>
      <c r="D50" s="56" t="s">
        <v>81</v>
      </c>
      <c r="E50" s="59">
        <f>抽出!F31*0.1</f>
        <v>0.2</v>
      </c>
      <c r="F50" s="56" t="s">
        <v>18</v>
      </c>
      <c r="G50" s="59">
        <f>+D48*D49/E50</f>
        <v>12.5</v>
      </c>
      <c r="H50" s="56" t="s">
        <v>5</v>
      </c>
      <c r="I50" s="41"/>
      <c r="J50" s="41"/>
      <c r="K50" s="41"/>
      <c r="L50" s="41"/>
      <c r="M50" s="41"/>
      <c r="N50" s="41"/>
      <c r="O50" s="41"/>
    </row>
    <row r="51" spans="1:16" s="56" customFormat="1" ht="15" customHeight="1" thickTop="1" thickBot="1" x14ac:dyDescent="0.2">
      <c r="F51" s="132" t="s">
        <v>79</v>
      </c>
      <c r="G51" s="59">
        <f>+F43*D49</f>
        <v>40</v>
      </c>
      <c r="H51" s="56" t="s">
        <v>80</v>
      </c>
      <c r="I51" s="15"/>
      <c r="J51" s="15"/>
      <c r="K51" s="15" t="s">
        <v>51</v>
      </c>
      <c r="L51" s="15"/>
      <c r="M51" s="15"/>
      <c r="N51" s="15"/>
      <c r="O51" s="15"/>
      <c r="P51" s="15"/>
    </row>
    <row r="52" spans="1:16" s="56" customFormat="1" ht="15" customHeight="1" thickTop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38" t="s">
        <v>25</v>
      </c>
      <c r="L52" s="38" t="s">
        <v>52</v>
      </c>
      <c r="M52" s="206" t="s">
        <v>336</v>
      </c>
      <c r="N52" s="206"/>
      <c r="O52" s="206"/>
      <c r="P52" s="15"/>
    </row>
    <row r="53" spans="1:16" s="56" customFormat="1" ht="15" customHeight="1" thickBot="1" x14ac:dyDescent="0.2">
      <c r="A53" s="15"/>
      <c r="B53" s="207" t="s">
        <v>371</v>
      </c>
      <c r="C53" s="207"/>
      <c r="D53" s="54">
        <f>C42</f>
        <v>2.5</v>
      </c>
      <c r="E53" s="15" t="s">
        <v>49</v>
      </c>
      <c r="F53" s="15"/>
      <c r="G53" s="15"/>
      <c r="H53" s="15"/>
      <c r="K53" s="55"/>
      <c r="L53" s="38"/>
      <c r="M53" s="206"/>
      <c r="N53" s="206"/>
      <c r="O53" s="206"/>
      <c r="P53" s="15"/>
    </row>
    <row r="54" spans="1:16" ht="15" customHeight="1" thickTop="1" thickBot="1" x14ac:dyDescent="0.2">
      <c r="B54" s="205" t="s">
        <v>373</v>
      </c>
      <c r="C54" s="205"/>
      <c r="D54" s="57">
        <v>2</v>
      </c>
      <c r="E54" s="73" t="s">
        <v>358</v>
      </c>
      <c r="F54" s="15" t="s">
        <v>356</v>
      </c>
      <c r="G54" s="56"/>
      <c r="H54" s="56"/>
      <c r="I54" s="56"/>
      <c r="J54" s="56"/>
      <c r="K54" s="55"/>
      <c r="L54" s="55"/>
      <c r="M54" s="217"/>
      <c r="N54" s="217"/>
      <c r="O54" s="217"/>
      <c r="P54" s="56"/>
    </row>
    <row r="55" spans="1:16" ht="15" customHeight="1" thickTop="1" thickBot="1" x14ac:dyDescent="0.2">
      <c r="B55" s="133"/>
      <c r="C55" s="56"/>
      <c r="D55" s="56" t="s">
        <v>34</v>
      </c>
      <c r="E55" s="59">
        <f>E50</f>
        <v>0.2</v>
      </c>
      <c r="F55" s="56" t="s">
        <v>18</v>
      </c>
      <c r="G55" s="59">
        <f>+D53*D54/E55</f>
        <v>25</v>
      </c>
      <c r="H55" s="56" t="s">
        <v>5</v>
      </c>
      <c r="J55" s="56"/>
      <c r="K55" s="55"/>
      <c r="L55" s="55"/>
      <c r="M55" s="217"/>
      <c r="N55" s="217"/>
      <c r="O55" s="217"/>
      <c r="P55" s="56"/>
    </row>
    <row r="56" spans="1:16" ht="15" customHeight="1" thickTop="1" thickBot="1" x14ac:dyDescent="0.2">
      <c r="B56" s="56"/>
      <c r="C56" s="56"/>
      <c r="D56" s="56"/>
      <c r="E56" s="56"/>
      <c r="F56" s="132" t="s">
        <v>79</v>
      </c>
      <c r="G56" s="59">
        <f>+F44*D54</f>
        <v>40</v>
      </c>
      <c r="H56" s="56" t="s">
        <v>5</v>
      </c>
      <c r="K56" s="55"/>
      <c r="L56" s="55"/>
      <c r="M56" s="217"/>
      <c r="N56" s="217"/>
      <c r="O56" s="217"/>
      <c r="P56" s="56"/>
    </row>
    <row r="57" spans="1:16" ht="15" customHeight="1" thickTop="1" x14ac:dyDescent="0.15">
      <c r="K57" s="55"/>
      <c r="L57" s="38"/>
      <c r="M57" s="206"/>
      <c r="N57" s="206"/>
      <c r="O57" s="206"/>
    </row>
    <row r="58" spans="1:16" ht="15" customHeight="1" thickBot="1" x14ac:dyDescent="0.2">
      <c r="B58" s="207" t="s">
        <v>371</v>
      </c>
      <c r="C58" s="207"/>
      <c r="D58" s="149">
        <f>D53*1.5</f>
        <v>3.75</v>
      </c>
      <c r="E58" s="15" t="s">
        <v>49</v>
      </c>
      <c r="K58" s="55"/>
      <c r="L58" s="38"/>
      <c r="M58" s="206"/>
      <c r="N58" s="206"/>
      <c r="O58" s="206"/>
    </row>
    <row r="59" spans="1:16" ht="18" customHeight="1" thickTop="1" thickBot="1" x14ac:dyDescent="0.2">
      <c r="B59" s="205" t="s">
        <v>373</v>
      </c>
      <c r="C59" s="205"/>
      <c r="D59" s="57">
        <v>2</v>
      </c>
      <c r="E59" s="73" t="s">
        <v>358</v>
      </c>
      <c r="F59" s="15" t="s">
        <v>356</v>
      </c>
      <c r="G59" s="56"/>
      <c r="H59" s="56"/>
      <c r="K59" s="55"/>
      <c r="L59" s="38"/>
      <c r="M59" s="206"/>
      <c r="N59" s="206"/>
      <c r="O59" s="206"/>
    </row>
    <row r="60" spans="1:16" ht="18" customHeight="1" thickTop="1" thickBot="1" x14ac:dyDescent="0.2">
      <c r="B60" s="133"/>
      <c r="C60" s="56"/>
      <c r="D60" s="56" t="s">
        <v>34</v>
      </c>
      <c r="E60" s="59">
        <f>E50</f>
        <v>0.2</v>
      </c>
      <c r="F60" s="56" t="s">
        <v>18</v>
      </c>
      <c r="G60" s="59">
        <f>+D58*D59/E60</f>
        <v>37.5</v>
      </c>
      <c r="H60" s="56" t="s">
        <v>5</v>
      </c>
      <c r="K60" s="55"/>
      <c r="L60" s="38"/>
      <c r="M60" s="220"/>
      <c r="N60" s="221"/>
      <c r="O60" s="222"/>
    </row>
    <row r="61" spans="1:16" ht="18" customHeight="1" thickTop="1" thickBot="1" x14ac:dyDescent="0.2">
      <c r="B61" s="56"/>
      <c r="C61" s="56"/>
      <c r="D61" s="56"/>
      <c r="E61" s="56"/>
      <c r="F61" s="132" t="s">
        <v>79</v>
      </c>
      <c r="G61" s="59">
        <f>+F43*D59</f>
        <v>40</v>
      </c>
      <c r="H61" s="56" t="s">
        <v>5</v>
      </c>
      <c r="K61" s="55"/>
      <c r="L61" s="38"/>
      <c r="M61" s="220"/>
      <c r="N61" s="221"/>
      <c r="O61" s="222"/>
    </row>
    <row r="62" spans="1:16" ht="18" customHeight="1" thickTop="1" x14ac:dyDescent="0.15"/>
  </sheetData>
  <mergeCells count="42">
    <mergeCell ref="B53:C53"/>
    <mergeCell ref="B54:C54"/>
    <mergeCell ref="B58:C58"/>
    <mergeCell ref="B59:C59"/>
    <mergeCell ref="M58:O58"/>
    <mergeCell ref="L18:M18"/>
    <mergeCell ref="M59:O59"/>
    <mergeCell ref="M60:O60"/>
    <mergeCell ref="M61:O61"/>
    <mergeCell ref="M57:O57"/>
    <mergeCell ref="E31:H31"/>
    <mergeCell ref="N2:O2"/>
    <mergeCell ref="C25:F25"/>
    <mergeCell ref="N3:O3"/>
    <mergeCell ref="M56:O56"/>
    <mergeCell ref="N4:O4"/>
    <mergeCell ref="N5:O5"/>
    <mergeCell ref="L8:M8"/>
    <mergeCell ref="L14:M14"/>
    <mergeCell ref="L17:M17"/>
    <mergeCell ref="L20:M20"/>
    <mergeCell ref="L13:M13"/>
    <mergeCell ref="L9:M9"/>
    <mergeCell ref="M54:O54"/>
    <mergeCell ref="M55:O55"/>
    <mergeCell ref="M53:O53"/>
    <mergeCell ref="B49:C49"/>
    <mergeCell ref="M52:O52"/>
    <mergeCell ref="G1:H1"/>
    <mergeCell ref="B48:C48"/>
    <mergeCell ref="L2:M2"/>
    <mergeCell ref="L3:M3"/>
    <mergeCell ref="L4:M4"/>
    <mergeCell ref="L5:M5"/>
    <mergeCell ref="C19:F19"/>
    <mergeCell ref="L12:M12"/>
    <mergeCell ref="L7:M7"/>
    <mergeCell ref="I43:J43"/>
    <mergeCell ref="L16:M16"/>
    <mergeCell ref="L19:M19"/>
    <mergeCell ref="D29:H29"/>
    <mergeCell ref="F11:H12"/>
  </mergeCells>
  <phoneticPr fontId="1"/>
  <dataValidations disablePrompts="1" count="2">
    <dataValidation type="list" allowBlank="1" showInputMessage="1" showErrorMessage="1" sqref="C19 C25 D29">
      <formula1>固相種類</formula1>
    </dataValidation>
    <dataValidation type="list" allowBlank="1" showInputMessage="1" showErrorMessage="1" sqref="E31">
      <formula1>溶出溶媒</formula1>
    </dataValidation>
  </dataValidations>
  <pageMargins left="0.98425196850393704" right="0.59055118110236227" top="0.74803149606299213" bottom="0.74803149606299213" header="0.31496062992125984" footer="0.31496062992125984"/>
  <pageSetup paperSize="9" scale="86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view="pageLayout" zoomScaleNormal="100" workbookViewId="0">
      <selection activeCell="D48" sqref="D48"/>
    </sheetView>
  </sheetViews>
  <sheetFormatPr defaultColWidth="9" defaultRowHeight="18" customHeight="1" x14ac:dyDescent="0.15"/>
  <cols>
    <col min="1" max="1" width="3.625" style="15" customWidth="1"/>
    <col min="2" max="2" width="6.125" style="15" customWidth="1"/>
    <col min="3" max="3" width="5" style="15" customWidth="1"/>
    <col min="4" max="4" width="6.375" style="15" customWidth="1"/>
    <col min="5" max="5" width="5.75" style="15" customWidth="1"/>
    <col min="6" max="6" width="12.625" style="15" customWidth="1"/>
    <col min="7" max="7" width="6.75" style="15" customWidth="1"/>
    <col min="8" max="8" width="5.375" style="15" customWidth="1"/>
    <col min="9" max="9" width="4.375" style="15" customWidth="1"/>
    <col min="10" max="10" width="3.5" style="15" customWidth="1"/>
    <col min="11" max="12" width="7.125" style="15" customWidth="1"/>
    <col min="13" max="13" width="6.625" style="15" customWidth="1"/>
    <col min="14" max="14" width="6.75" style="15" customWidth="1"/>
    <col min="15" max="15" width="7.375" style="15" customWidth="1"/>
    <col min="16" max="16" width="4.25" style="15" customWidth="1"/>
    <col min="17" max="17" width="5" style="15" customWidth="1"/>
    <col min="18" max="16384" width="9" style="15"/>
  </cols>
  <sheetData>
    <row r="1" spans="1:16" ht="15" customHeight="1" thickBot="1" x14ac:dyDescent="0.2">
      <c r="A1" s="15" t="str">
        <f>+抽出!A1</f>
        <v>STQ法前処理シート</v>
      </c>
      <c r="F1" s="43"/>
      <c r="G1" s="203" t="s">
        <v>731</v>
      </c>
      <c r="H1" s="203"/>
      <c r="I1" s="43"/>
    </row>
    <row r="2" spans="1:16" ht="15" customHeight="1" thickTop="1" x14ac:dyDescent="0.15">
      <c r="F2" s="43"/>
      <c r="G2" s="43"/>
      <c r="H2" s="43"/>
      <c r="I2" s="43"/>
      <c r="M2" s="208" t="s">
        <v>0</v>
      </c>
      <c r="N2" s="209"/>
      <c r="O2" s="215">
        <f>+抽出!L10</f>
        <v>42382</v>
      </c>
      <c r="P2" s="216"/>
    </row>
    <row r="3" spans="1:16" ht="15" customHeight="1" x14ac:dyDescent="0.15">
      <c r="B3" s="119" t="s">
        <v>687</v>
      </c>
      <c r="C3" s="41" t="s">
        <v>357</v>
      </c>
      <c r="D3" s="81" t="s">
        <v>730</v>
      </c>
      <c r="G3" s="43"/>
      <c r="H3" s="43"/>
      <c r="I3" s="43"/>
      <c r="M3" s="208" t="s">
        <v>43</v>
      </c>
      <c r="N3" s="209"/>
      <c r="O3" s="215" t="str">
        <f>+抽出!L11</f>
        <v>CS160113A-1</v>
      </c>
      <c r="P3" s="216"/>
    </row>
    <row r="4" spans="1:16" ht="15" customHeight="1" x14ac:dyDescent="0.15">
      <c r="G4" s="43"/>
      <c r="H4" s="43"/>
      <c r="I4" s="43"/>
      <c r="M4" s="208" t="s">
        <v>23</v>
      </c>
      <c r="N4" s="209"/>
      <c r="O4" s="215" t="str">
        <f>+抽出!L12</f>
        <v>玄米</v>
      </c>
      <c r="P4" s="216"/>
    </row>
    <row r="5" spans="1:16" ht="15" customHeight="1" x14ac:dyDescent="0.15">
      <c r="F5" s="88"/>
      <c r="H5" s="43"/>
      <c r="I5" s="43"/>
      <c r="M5" s="208" t="s">
        <v>21</v>
      </c>
      <c r="N5" s="209"/>
      <c r="O5" s="218"/>
      <c r="P5" s="219"/>
    </row>
    <row r="6" spans="1:16" ht="15" customHeight="1" x14ac:dyDescent="0.15">
      <c r="G6" s="43"/>
      <c r="H6" s="43"/>
      <c r="I6" s="43"/>
    </row>
    <row r="7" spans="1:16" ht="15" customHeight="1" x14ac:dyDescent="0.15">
      <c r="C7" s="15" t="s">
        <v>341</v>
      </c>
      <c r="G7" s="43"/>
      <c r="H7" s="43"/>
      <c r="I7" s="43"/>
      <c r="J7" s="64"/>
      <c r="M7" s="178" t="s">
        <v>344</v>
      </c>
      <c r="N7" s="178"/>
      <c r="O7" s="33">
        <f>+抽出!C29</f>
        <v>5</v>
      </c>
      <c r="P7" s="33" t="s">
        <v>345</v>
      </c>
    </row>
    <row r="8" spans="1:16" ht="15" customHeight="1" x14ac:dyDescent="0.15">
      <c r="G8" s="43"/>
      <c r="H8" s="43"/>
      <c r="I8" s="43"/>
      <c r="J8" s="64"/>
      <c r="K8" s="41"/>
      <c r="L8" s="41"/>
      <c r="M8" s="178" t="s">
        <v>41</v>
      </c>
      <c r="N8" s="178"/>
      <c r="O8" s="33">
        <f>+抽出!D12</f>
        <v>10</v>
      </c>
      <c r="P8" s="33" t="s">
        <v>49</v>
      </c>
    </row>
    <row r="9" spans="1:16" ht="15" customHeight="1" x14ac:dyDescent="0.15">
      <c r="A9" s="129"/>
      <c r="B9" s="88" t="s">
        <v>688</v>
      </c>
      <c r="G9" s="43"/>
      <c r="H9" s="43"/>
      <c r="I9" s="43"/>
      <c r="J9" s="64"/>
      <c r="K9" s="41"/>
      <c r="L9" s="41"/>
      <c r="M9" s="178" t="s">
        <v>362</v>
      </c>
      <c r="N9" s="178"/>
      <c r="O9" s="37">
        <f>IF(抽出!F35&lt;=2.5,"",抽出!F35)</f>
        <v>10</v>
      </c>
      <c r="P9" s="33" t="s">
        <v>358</v>
      </c>
    </row>
    <row r="10" spans="1:16" ht="15" customHeight="1" x14ac:dyDescent="0.15">
      <c r="B10" s="119" t="s">
        <v>687</v>
      </c>
      <c r="C10" s="88" t="s">
        <v>689</v>
      </c>
      <c r="E10" s="119" t="s">
        <v>687</v>
      </c>
      <c r="F10" s="127" t="s">
        <v>690</v>
      </c>
      <c r="K10" s="41"/>
      <c r="L10" s="41"/>
    </row>
    <row r="11" spans="1:16" ht="15" customHeight="1" x14ac:dyDescent="0.15">
      <c r="B11" s="129"/>
      <c r="C11" s="130"/>
      <c r="D11" s="131"/>
      <c r="E11" s="129"/>
      <c r="F11" s="214"/>
      <c r="G11" s="214"/>
      <c r="H11" s="214"/>
      <c r="K11" s="41"/>
      <c r="L11" s="41"/>
      <c r="M11" s="35" t="s">
        <v>90</v>
      </c>
    </row>
    <row r="12" spans="1:16" ht="15" customHeight="1" x14ac:dyDescent="0.15">
      <c r="C12" s="119" t="s">
        <v>687</v>
      </c>
      <c r="D12" s="128" t="s">
        <v>691</v>
      </c>
      <c r="F12" s="214"/>
      <c r="G12" s="214"/>
      <c r="H12" s="214"/>
      <c r="I12" s="88" t="s">
        <v>692</v>
      </c>
      <c r="K12" s="41"/>
      <c r="L12" s="41"/>
      <c r="M12" s="211" t="s">
        <v>86</v>
      </c>
      <c r="N12" s="211"/>
      <c r="O12" s="33">
        <f>抽出!E52</f>
        <v>15.5</v>
      </c>
      <c r="P12" s="91" t="str">
        <f>抽出!F52</f>
        <v>g</v>
      </c>
    </row>
    <row r="13" spans="1:16" ht="15" customHeight="1" x14ac:dyDescent="0.15">
      <c r="K13" s="41"/>
      <c r="L13" s="41"/>
      <c r="M13" s="211" t="s">
        <v>89</v>
      </c>
      <c r="N13" s="211"/>
      <c r="O13" s="33">
        <f>抽出!E53</f>
        <v>6.8</v>
      </c>
      <c r="P13" s="91" t="str">
        <f>抽出!F53</f>
        <v>g</v>
      </c>
    </row>
    <row r="14" spans="1:16" ht="15" customHeight="1" x14ac:dyDescent="0.15">
      <c r="C14" s="119" t="s">
        <v>687</v>
      </c>
      <c r="D14" s="88" t="s">
        <v>695</v>
      </c>
      <c r="K14" s="41"/>
      <c r="L14" s="41"/>
      <c r="M14" s="211" t="s">
        <v>87</v>
      </c>
      <c r="N14" s="211"/>
      <c r="O14" s="33">
        <f>抽出!E54</f>
        <v>2.7</v>
      </c>
      <c r="P14" s="91" t="str">
        <f>抽出!F54</f>
        <v>g</v>
      </c>
    </row>
    <row r="15" spans="1:16" ht="15" customHeight="1" x14ac:dyDescent="0.15">
      <c r="K15" s="41"/>
      <c r="L15" s="41"/>
      <c r="M15" s="162" t="s">
        <v>419</v>
      </c>
      <c r="N15" s="162"/>
      <c r="O15" s="33">
        <f>抽出!E55</f>
        <v>73.8</v>
      </c>
      <c r="P15" s="91" t="str">
        <f>抽出!F55</f>
        <v>g</v>
      </c>
    </row>
    <row r="16" spans="1:16" ht="15" customHeight="1" x14ac:dyDescent="0.15">
      <c r="K16" s="41"/>
      <c r="L16" s="41"/>
      <c r="M16" s="212" t="s">
        <v>88</v>
      </c>
      <c r="N16" s="213"/>
      <c r="O16" s="33">
        <f>抽出!L19</f>
        <v>2.34</v>
      </c>
      <c r="P16" s="161" t="str">
        <f>抽出!N52</f>
        <v>g</v>
      </c>
    </row>
    <row r="17" spans="1:16" ht="15" customHeight="1" x14ac:dyDescent="0.15">
      <c r="A17" s="88" t="s">
        <v>686</v>
      </c>
      <c r="B17" s="41"/>
      <c r="C17" s="41"/>
      <c r="D17" s="41"/>
      <c r="E17" s="41"/>
      <c r="F17" s="41"/>
      <c r="G17" s="41"/>
      <c r="H17" s="41"/>
      <c r="I17" s="41"/>
      <c r="K17" s="41"/>
      <c r="L17" s="41"/>
      <c r="M17" s="212"/>
      <c r="N17" s="213"/>
      <c r="O17" s="33"/>
      <c r="P17" s="161"/>
    </row>
    <row r="18" spans="1:16" ht="15" customHeight="1" thickBot="1" x14ac:dyDescent="0.2">
      <c r="B18" s="41" t="s">
        <v>357</v>
      </c>
      <c r="C18" s="67">
        <v>1</v>
      </c>
      <c r="D18" s="41" t="s">
        <v>358</v>
      </c>
      <c r="E18" s="41"/>
      <c r="F18" s="36" t="s">
        <v>359</v>
      </c>
      <c r="G18" s="72">
        <f>+抽出!C29/抽出!F39*C18</f>
        <v>0.5</v>
      </c>
      <c r="H18" s="41" t="s">
        <v>360</v>
      </c>
      <c r="I18" s="41"/>
      <c r="K18" s="41"/>
      <c r="L18" s="41"/>
      <c r="M18" s="211"/>
      <c r="N18" s="211"/>
      <c r="O18" s="33"/>
      <c r="P18" s="161"/>
    </row>
    <row r="19" spans="1:16" ht="15" customHeight="1" thickTop="1" x14ac:dyDescent="0.15">
      <c r="B19" s="41"/>
      <c r="C19" s="76" t="s">
        <v>681</v>
      </c>
      <c r="D19" s="41"/>
      <c r="E19" s="41"/>
      <c r="F19" s="36"/>
      <c r="G19" s="76" t="s">
        <v>682</v>
      </c>
      <c r="H19" s="41"/>
      <c r="I19" s="41"/>
      <c r="K19" s="41"/>
      <c r="L19" s="48"/>
      <c r="M19" s="211"/>
      <c r="N19" s="211"/>
      <c r="O19" s="33"/>
      <c r="P19" s="161"/>
    </row>
    <row r="20" spans="1:16" ht="15" customHeight="1" x14ac:dyDescent="0.1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7"/>
      <c r="L20" s="48"/>
      <c r="M20" s="213"/>
      <c r="N20" s="211"/>
      <c r="O20" s="33"/>
      <c r="P20" s="161"/>
    </row>
    <row r="21" spans="1:16" ht="15" customHeight="1" x14ac:dyDescent="0.15">
      <c r="A21" s="44"/>
      <c r="B21" s="41"/>
      <c r="C21" s="41"/>
      <c r="E21" s="41"/>
      <c r="F21" s="36"/>
      <c r="G21" s="76" t="s">
        <v>389</v>
      </c>
      <c r="H21" s="41"/>
      <c r="I21" s="41"/>
      <c r="J21" s="41"/>
      <c r="K21" s="48"/>
      <c r="L21" s="48"/>
      <c r="M21" s="213"/>
      <c r="N21" s="211"/>
      <c r="O21" s="33"/>
      <c r="P21" s="161"/>
    </row>
    <row r="22" spans="1:16" ht="15" customHeight="1" x14ac:dyDescent="0.15">
      <c r="A22" s="44"/>
      <c r="B22" s="41"/>
      <c r="C22" s="41"/>
      <c r="D22" s="41"/>
      <c r="E22" s="41"/>
      <c r="F22" s="41"/>
      <c r="G22" s="41"/>
      <c r="H22" s="76" t="s">
        <v>388</v>
      </c>
      <c r="I22" s="41"/>
      <c r="J22" s="41"/>
      <c r="K22" s="48"/>
      <c r="L22" s="41"/>
      <c r="M22" s="41"/>
      <c r="N22" s="41"/>
      <c r="O22" s="41"/>
      <c r="P22" s="41"/>
    </row>
    <row r="23" spans="1:16" ht="15" customHeight="1" x14ac:dyDescent="0.15">
      <c r="A23" s="44"/>
      <c r="B23" s="50" t="s">
        <v>337</v>
      </c>
      <c r="C23" s="210" t="s">
        <v>402</v>
      </c>
      <c r="D23" s="210"/>
      <c r="E23" s="210"/>
      <c r="F23" s="210"/>
      <c r="G23" s="69"/>
      <c r="H23" s="76" t="s">
        <v>404</v>
      </c>
      <c r="I23" s="41"/>
      <c r="J23" s="41"/>
      <c r="K23" s="48"/>
      <c r="L23" s="41"/>
      <c r="M23" s="41"/>
      <c r="N23" s="41"/>
      <c r="O23" s="41"/>
      <c r="P23" s="41"/>
    </row>
    <row r="24" spans="1:16" ht="15" customHeight="1" x14ac:dyDescent="0.15">
      <c r="A24" s="44"/>
      <c r="B24" s="50"/>
      <c r="C24" s="76" t="s">
        <v>674</v>
      </c>
      <c r="D24" s="41"/>
      <c r="E24" s="41"/>
      <c r="F24" s="41"/>
      <c r="G24" s="41"/>
      <c r="H24" s="41"/>
      <c r="I24" s="41"/>
      <c r="J24" s="41"/>
      <c r="K24" s="48"/>
      <c r="L24" s="41"/>
      <c r="P24" s="41"/>
    </row>
    <row r="25" spans="1:16" ht="15" customHeight="1" x14ac:dyDescent="0.15">
      <c r="A25" s="44"/>
      <c r="B25" s="41"/>
      <c r="C25" s="41"/>
      <c r="D25" s="41" t="s">
        <v>50</v>
      </c>
      <c r="E25" s="223" t="s">
        <v>411</v>
      </c>
      <c r="F25" s="223"/>
      <c r="G25" s="223"/>
      <c r="I25" s="103"/>
      <c r="J25" s="41"/>
      <c r="K25" s="48"/>
      <c r="L25" s="41"/>
      <c r="M25" s="41"/>
      <c r="N25" s="41"/>
      <c r="O25" s="41"/>
      <c r="P25" s="41"/>
    </row>
    <row r="26" spans="1:16" ht="15" customHeight="1" x14ac:dyDescent="0.15">
      <c r="A26" s="44"/>
      <c r="B26" s="41" t="s">
        <v>16</v>
      </c>
      <c r="C26" s="41"/>
      <c r="D26" s="41"/>
      <c r="E26" s="41"/>
      <c r="F26" s="41"/>
      <c r="G26" s="41"/>
      <c r="H26" s="41"/>
      <c r="I26" s="41"/>
      <c r="J26" s="41"/>
      <c r="K26" s="48"/>
      <c r="L26" s="41"/>
      <c r="M26" s="41"/>
      <c r="N26" s="41"/>
      <c r="O26" s="41"/>
      <c r="P26" s="41"/>
    </row>
    <row r="27" spans="1:16" ht="15" customHeight="1" x14ac:dyDescent="0.15">
      <c r="A27" s="44"/>
      <c r="B27" s="41"/>
      <c r="C27" s="41"/>
      <c r="D27" s="41" t="s">
        <v>380</v>
      </c>
      <c r="E27" s="41" t="s">
        <v>413</v>
      </c>
      <c r="G27" s="41"/>
      <c r="H27" s="41"/>
      <c r="I27" s="41"/>
      <c r="J27" s="41"/>
      <c r="K27" s="48"/>
      <c r="L27" s="41"/>
      <c r="M27" s="41"/>
      <c r="N27" s="41"/>
      <c r="O27" s="41"/>
      <c r="P27" s="41"/>
    </row>
    <row r="28" spans="1:16" ht="15" customHeight="1" x14ac:dyDescent="0.15">
      <c r="A28" s="44"/>
      <c r="B28" s="41"/>
      <c r="C28" s="41"/>
      <c r="E28" s="41"/>
      <c r="F28" s="41"/>
      <c r="G28" s="76" t="s">
        <v>389</v>
      </c>
      <c r="H28" s="76"/>
      <c r="I28" s="41"/>
      <c r="J28" s="41"/>
      <c r="K28" s="48"/>
      <c r="L28" s="41"/>
      <c r="M28" s="41"/>
      <c r="N28" s="41"/>
      <c r="O28" s="41"/>
      <c r="P28" s="41"/>
    </row>
    <row r="29" spans="1:16" ht="15" customHeight="1" x14ac:dyDescent="0.15">
      <c r="A29" s="44"/>
      <c r="B29" s="41"/>
      <c r="C29" s="41"/>
      <c r="D29" s="41"/>
      <c r="E29" s="41"/>
      <c r="F29" s="41"/>
      <c r="G29" s="69"/>
      <c r="H29" s="76" t="s">
        <v>388</v>
      </c>
      <c r="I29" s="41"/>
      <c r="J29" s="41"/>
      <c r="K29" s="48"/>
      <c r="L29" s="41"/>
      <c r="M29" s="41"/>
      <c r="N29" s="41"/>
      <c r="O29" s="41"/>
      <c r="P29" s="41"/>
    </row>
    <row r="30" spans="1:16" ht="15" customHeight="1" x14ac:dyDescent="0.15">
      <c r="A30" s="44"/>
      <c r="B30" s="50" t="s">
        <v>337</v>
      </c>
      <c r="C30" s="210" t="s">
        <v>340</v>
      </c>
      <c r="D30" s="210"/>
      <c r="E30" s="210"/>
      <c r="F30" s="210"/>
      <c r="G30" s="41"/>
      <c r="H30" s="76" t="s">
        <v>410</v>
      </c>
      <c r="I30" s="41"/>
      <c r="J30" s="41"/>
      <c r="K30" s="48"/>
      <c r="L30" s="41"/>
      <c r="M30" s="41"/>
      <c r="N30" s="41"/>
      <c r="O30" s="41"/>
      <c r="P30" s="41"/>
    </row>
    <row r="31" spans="1:16" ht="15" customHeight="1" x14ac:dyDescent="0.15">
      <c r="A31" s="44"/>
      <c r="B31" s="41"/>
      <c r="C31" s="76" t="s">
        <v>674</v>
      </c>
      <c r="D31" s="41"/>
      <c r="E31" s="41"/>
      <c r="F31" s="41"/>
      <c r="G31" s="41"/>
      <c r="H31" s="41"/>
      <c r="I31" s="41"/>
      <c r="J31" s="41"/>
      <c r="K31" s="48"/>
      <c r="L31" s="41"/>
      <c r="M31" s="41"/>
      <c r="N31" s="41"/>
      <c r="O31" s="41"/>
      <c r="P31" s="41"/>
    </row>
    <row r="32" spans="1:16" ht="15" customHeight="1" x14ac:dyDescent="0.15">
      <c r="A32" s="44"/>
      <c r="B32" s="41"/>
      <c r="C32" s="41"/>
      <c r="D32" s="81" t="s">
        <v>398</v>
      </c>
      <c r="E32" s="81" t="s">
        <v>563</v>
      </c>
      <c r="G32" s="41"/>
      <c r="H32" s="41"/>
      <c r="I32" s="41"/>
      <c r="J32" s="41"/>
      <c r="K32" s="48"/>
      <c r="L32" s="41"/>
      <c r="M32" s="41"/>
      <c r="N32" s="41"/>
      <c r="O32" s="41"/>
      <c r="P32" s="41"/>
    </row>
    <row r="33" spans="1:16" ht="15" customHeight="1" x14ac:dyDescent="0.15">
      <c r="A33" s="44"/>
      <c r="B33" s="41"/>
      <c r="C33" s="41"/>
      <c r="D33" s="41"/>
      <c r="E33" s="41"/>
      <c r="F33" s="41"/>
      <c r="G33" s="41"/>
      <c r="H33" s="41"/>
      <c r="I33" s="41"/>
      <c r="J33" s="41"/>
      <c r="K33" s="48"/>
      <c r="L33" s="41"/>
      <c r="M33" s="41"/>
      <c r="N33" s="41"/>
      <c r="O33" s="41"/>
      <c r="P33" s="41"/>
    </row>
    <row r="34" spans="1:16" ht="15" customHeight="1" x14ac:dyDescent="0.15">
      <c r="A34" s="51"/>
      <c r="B34" s="52" t="s">
        <v>16</v>
      </c>
      <c r="C34" s="52"/>
      <c r="D34" s="52"/>
      <c r="E34" s="52"/>
      <c r="F34" s="52"/>
      <c r="G34" s="52"/>
      <c r="H34" s="52"/>
      <c r="I34" s="52"/>
      <c r="J34" s="52"/>
      <c r="K34" s="53"/>
      <c r="L34" s="41"/>
      <c r="M34" s="41"/>
      <c r="N34" s="41"/>
      <c r="O34" s="41"/>
      <c r="P34" s="41"/>
    </row>
    <row r="35" spans="1:16" ht="15" customHeight="1" x14ac:dyDescent="0.15">
      <c r="B35" s="41"/>
      <c r="C35" s="41"/>
      <c r="D35" s="41"/>
      <c r="E35" s="41"/>
      <c r="F35" s="41"/>
      <c r="G35" s="41"/>
      <c r="H35" s="41"/>
      <c r="I35" s="41"/>
      <c r="J35" s="41"/>
      <c r="M35" s="41"/>
      <c r="N35" s="41"/>
      <c r="O35" s="41"/>
      <c r="P35" s="41"/>
    </row>
    <row r="36" spans="1:16" ht="15" customHeight="1" x14ac:dyDescent="0.15">
      <c r="D36" s="119" t="s">
        <v>687</v>
      </c>
      <c r="E36" s="15" t="s">
        <v>30</v>
      </c>
      <c r="F36" s="88" t="s">
        <v>739</v>
      </c>
      <c r="G36" s="15">
        <f>E54</f>
        <v>0.2</v>
      </c>
      <c r="H36" s="56" t="s">
        <v>18</v>
      </c>
      <c r="J36" s="41">
        <f>G54</f>
        <v>25</v>
      </c>
      <c r="K36" s="15" t="s">
        <v>5</v>
      </c>
      <c r="M36" s="41"/>
      <c r="N36" s="41"/>
      <c r="O36" s="41"/>
      <c r="P36" s="41"/>
    </row>
    <row r="37" spans="1:16" ht="15" customHeight="1" x14ac:dyDescent="0.15">
      <c r="M37" s="41"/>
      <c r="N37" s="41"/>
      <c r="O37" s="41"/>
      <c r="P37" s="41"/>
    </row>
    <row r="38" spans="1:16" ht="15" customHeight="1" x14ac:dyDescent="0.15">
      <c r="A38" s="119" t="s">
        <v>612</v>
      </c>
      <c r="B38" s="15" t="s">
        <v>363</v>
      </c>
      <c r="C38" s="15">
        <v>4</v>
      </c>
      <c r="D38" s="15" t="s">
        <v>358</v>
      </c>
      <c r="E38" s="15" t="s">
        <v>407</v>
      </c>
      <c r="M38" s="41"/>
      <c r="N38" s="41"/>
      <c r="O38" s="41"/>
      <c r="P38" s="41"/>
    </row>
    <row r="39" spans="1:16" ht="15" customHeight="1" x14ac:dyDescent="0.15">
      <c r="M39" s="41"/>
      <c r="N39" s="41"/>
      <c r="O39" s="41"/>
      <c r="P39" s="41"/>
    </row>
    <row r="40" spans="1:16" ht="15" customHeight="1" x14ac:dyDescent="0.15">
      <c r="M40" s="41"/>
      <c r="N40" s="41"/>
      <c r="O40" s="41"/>
      <c r="P40" s="41"/>
    </row>
    <row r="41" spans="1:16" ht="15" customHeight="1" thickBot="1" x14ac:dyDescent="0.2">
      <c r="B41" s="159" t="s">
        <v>376</v>
      </c>
      <c r="C41" s="166">
        <f>抽出!D12*抽出!C29/抽出!F39*C18/C38</f>
        <v>1.25</v>
      </c>
      <c r="D41" s="15" t="s">
        <v>49</v>
      </c>
      <c r="F41" s="66" t="s">
        <v>408</v>
      </c>
      <c r="H41" s="71"/>
      <c r="M41" s="41"/>
      <c r="N41" s="41"/>
      <c r="O41" s="41"/>
      <c r="P41" s="41"/>
    </row>
    <row r="42" spans="1:16" ht="15" customHeight="1" thickTop="1" thickBot="1" x14ac:dyDescent="0.2">
      <c r="F42" s="65" t="s">
        <v>409</v>
      </c>
      <c r="G42" s="72">
        <v>5</v>
      </c>
      <c r="H42" s="15" t="s">
        <v>80</v>
      </c>
      <c r="M42" s="41"/>
      <c r="N42" s="41"/>
      <c r="O42" s="41"/>
      <c r="P42" s="41"/>
    </row>
    <row r="43" spans="1:16" ht="15" customHeight="1" thickTop="1" x14ac:dyDescent="0.15">
      <c r="E43" s="159"/>
      <c r="F43" s="15" t="s">
        <v>359</v>
      </c>
      <c r="G43" s="93">
        <f>+G18/C38*G42</f>
        <v>0.625</v>
      </c>
      <c r="H43" s="15" t="s">
        <v>379</v>
      </c>
      <c r="M43" s="41"/>
      <c r="N43" s="41"/>
      <c r="O43" s="41"/>
      <c r="P43" s="41"/>
    </row>
    <row r="44" spans="1:16" ht="15" customHeight="1" x14ac:dyDescent="0.15">
      <c r="F44" s="15" t="s">
        <v>376</v>
      </c>
      <c r="G44" s="92">
        <f>+C41*G42/1000</f>
        <v>6.2500000000000003E-3</v>
      </c>
      <c r="H44" s="15" t="s">
        <v>378</v>
      </c>
      <c r="M44" s="41"/>
      <c r="N44" s="41"/>
      <c r="O44" s="41"/>
      <c r="P44" s="41"/>
    </row>
    <row r="45" spans="1:16" ht="15" customHeight="1" x14ac:dyDescent="0.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5" customHeight="1" x14ac:dyDescent="0.15">
      <c r="K46" s="41"/>
      <c r="L46" s="41"/>
      <c r="M46" s="41"/>
      <c r="N46" s="41"/>
      <c r="O46" s="41"/>
      <c r="P46" s="41"/>
    </row>
    <row r="47" spans="1:16" ht="15" customHeight="1" x14ac:dyDescent="0.15">
      <c r="B47" s="15" t="s">
        <v>19</v>
      </c>
      <c r="K47" s="15" t="s">
        <v>51</v>
      </c>
    </row>
    <row r="48" spans="1:16" ht="15" customHeight="1" thickBot="1" x14ac:dyDescent="0.2">
      <c r="B48" s="207" t="s">
        <v>371</v>
      </c>
      <c r="C48" s="207"/>
      <c r="D48" s="167">
        <f>+C41/2</f>
        <v>0.625</v>
      </c>
      <c r="E48" s="15" t="s">
        <v>49</v>
      </c>
      <c r="K48" s="161" t="s">
        <v>25</v>
      </c>
      <c r="L48" s="161" t="s">
        <v>52</v>
      </c>
      <c r="M48" s="206" t="s">
        <v>336</v>
      </c>
      <c r="N48" s="206"/>
      <c r="O48" s="206"/>
    </row>
    <row r="49" spans="1:15" ht="15" customHeight="1" thickTop="1" thickBot="1" x14ac:dyDescent="0.2">
      <c r="A49" s="119" t="s">
        <v>612</v>
      </c>
      <c r="B49" s="205" t="s">
        <v>373</v>
      </c>
      <c r="C49" s="205"/>
      <c r="D49" s="57">
        <v>4</v>
      </c>
      <c r="E49" s="73" t="s">
        <v>358</v>
      </c>
      <c r="F49" s="88" t="s">
        <v>735</v>
      </c>
      <c r="G49" s="56"/>
      <c r="H49" s="56"/>
      <c r="I49" s="56"/>
      <c r="J49" s="56"/>
      <c r="K49" s="163"/>
      <c r="L49" s="161"/>
      <c r="M49" s="206"/>
      <c r="N49" s="206"/>
      <c r="O49" s="206"/>
    </row>
    <row r="50" spans="1:15" ht="15" customHeight="1" thickTop="1" thickBot="1" x14ac:dyDescent="0.2">
      <c r="A50" s="56"/>
      <c r="B50" s="160"/>
      <c r="C50" s="119" t="s">
        <v>612</v>
      </c>
      <c r="D50" s="56" t="s">
        <v>34</v>
      </c>
      <c r="E50" s="59">
        <f>抽出!F31 *0.1</f>
        <v>0.2</v>
      </c>
      <c r="F50" s="56" t="s">
        <v>18</v>
      </c>
      <c r="G50" s="59">
        <f>+D48*D49/E50</f>
        <v>12.5</v>
      </c>
      <c r="H50" s="56" t="s">
        <v>5</v>
      </c>
      <c r="I50" s="56"/>
      <c r="J50" s="56"/>
      <c r="K50" s="163"/>
      <c r="L50" s="163"/>
      <c r="M50" s="217"/>
      <c r="N50" s="217"/>
      <c r="O50" s="217"/>
    </row>
    <row r="51" spans="1:15" ht="15" customHeight="1" thickTop="1" x14ac:dyDescent="0.15">
      <c r="J51" s="56"/>
      <c r="K51" s="163"/>
      <c r="L51" s="163"/>
      <c r="M51" s="217"/>
      <c r="N51" s="217"/>
      <c r="O51" s="217"/>
    </row>
    <row r="52" spans="1:15" ht="15" customHeight="1" thickBot="1" x14ac:dyDescent="0.2">
      <c r="B52" s="207" t="s">
        <v>371</v>
      </c>
      <c r="C52" s="207"/>
      <c r="D52" s="149">
        <f>C41</f>
        <v>1.25</v>
      </c>
      <c r="E52" s="15" t="s">
        <v>49</v>
      </c>
      <c r="K52" s="163"/>
      <c r="L52" s="163"/>
      <c r="M52" s="217"/>
      <c r="N52" s="217"/>
      <c r="O52" s="217"/>
    </row>
    <row r="53" spans="1:15" ht="15" customHeight="1" thickTop="1" thickBot="1" x14ac:dyDescent="0.2">
      <c r="A53" s="119" t="s">
        <v>612</v>
      </c>
      <c r="B53" s="205" t="s">
        <v>373</v>
      </c>
      <c r="C53" s="205"/>
      <c r="D53" s="57">
        <v>4</v>
      </c>
      <c r="E53" s="73" t="s">
        <v>358</v>
      </c>
      <c r="F53" s="88" t="s">
        <v>735</v>
      </c>
      <c r="G53" s="56"/>
      <c r="H53" s="56"/>
      <c r="I53" s="56"/>
      <c r="K53" s="163"/>
      <c r="L53" s="161"/>
      <c r="M53" s="206"/>
      <c r="N53" s="206"/>
      <c r="O53" s="206"/>
    </row>
    <row r="54" spans="1:15" s="56" customFormat="1" ht="15" customHeight="1" thickTop="1" thickBot="1" x14ac:dyDescent="0.2">
      <c r="A54" s="15"/>
      <c r="B54" s="160"/>
      <c r="C54" s="119" t="s">
        <v>612</v>
      </c>
      <c r="D54" s="56" t="s">
        <v>34</v>
      </c>
      <c r="E54" s="59">
        <f>E50</f>
        <v>0.2</v>
      </c>
      <c r="F54" s="56" t="s">
        <v>18</v>
      </c>
      <c r="G54" s="59">
        <f>+D52*D53/E54</f>
        <v>25</v>
      </c>
      <c r="H54" s="56" t="s">
        <v>5</v>
      </c>
      <c r="I54" s="15"/>
      <c r="J54" s="15"/>
      <c r="K54" s="163"/>
      <c r="L54" s="161"/>
      <c r="M54" s="206"/>
      <c r="N54" s="206"/>
      <c r="O54" s="206"/>
    </row>
    <row r="55" spans="1:15" s="56" customFormat="1" ht="15" customHeight="1" thickTop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63"/>
      <c r="L55" s="161"/>
      <c r="M55" s="206"/>
      <c r="N55" s="206"/>
      <c r="O55" s="206"/>
    </row>
    <row r="56" spans="1:15" s="56" customFormat="1" ht="15" customHeight="1" thickBot="1" x14ac:dyDescent="0.2">
      <c r="A56" s="15"/>
      <c r="B56" s="207" t="s">
        <v>371</v>
      </c>
      <c r="C56" s="207"/>
      <c r="D56" s="167">
        <f>D52*1.5</f>
        <v>1.875</v>
      </c>
      <c r="E56" s="15" t="s">
        <v>49</v>
      </c>
      <c r="F56" s="15"/>
      <c r="G56" s="15"/>
      <c r="H56" s="15"/>
      <c r="I56" s="15"/>
      <c r="J56" s="15"/>
      <c r="K56" s="163"/>
      <c r="L56" s="161"/>
      <c r="M56" s="220"/>
      <c r="N56" s="221"/>
      <c r="O56" s="222"/>
    </row>
    <row r="57" spans="1:15" ht="15" customHeight="1" thickTop="1" thickBot="1" x14ac:dyDescent="0.2">
      <c r="A57" s="119" t="s">
        <v>612</v>
      </c>
      <c r="B57" s="205" t="s">
        <v>373</v>
      </c>
      <c r="C57" s="205"/>
      <c r="D57" s="57">
        <v>4</v>
      </c>
      <c r="E57" s="73" t="s">
        <v>358</v>
      </c>
      <c r="F57" s="88" t="s">
        <v>735</v>
      </c>
      <c r="G57" s="56"/>
      <c r="H57" s="56"/>
      <c r="K57" s="163"/>
      <c r="L57" s="161"/>
      <c r="M57" s="220"/>
      <c r="N57" s="221"/>
      <c r="O57" s="222"/>
    </row>
    <row r="58" spans="1:15" ht="15" customHeight="1" thickTop="1" thickBot="1" x14ac:dyDescent="0.2">
      <c r="B58" s="160"/>
      <c r="C58" s="119" t="s">
        <v>612</v>
      </c>
      <c r="D58" s="56" t="s">
        <v>34</v>
      </c>
      <c r="E58" s="59">
        <f>E50</f>
        <v>0.2</v>
      </c>
      <c r="F58" s="56" t="s">
        <v>18</v>
      </c>
      <c r="G58" s="59">
        <f>+D56*D57/E58</f>
        <v>37.5</v>
      </c>
      <c r="H58" s="56" t="s">
        <v>5</v>
      </c>
      <c r="K58" s="163"/>
      <c r="L58" s="161"/>
      <c r="M58" s="206"/>
      <c r="N58" s="206"/>
      <c r="O58" s="206"/>
    </row>
    <row r="59" spans="1:15" ht="15" customHeight="1" thickTop="1" x14ac:dyDescent="0.15"/>
    <row r="60" spans="1:15" ht="15" customHeight="1" x14ac:dyDescent="0.15">
      <c r="I60" s="56"/>
    </row>
    <row r="61" spans="1:15" ht="15" customHeight="1" x14ac:dyDescent="0.15">
      <c r="F61" s="88" t="s">
        <v>736</v>
      </c>
    </row>
    <row r="62" spans="1:15" ht="14.25" customHeight="1" x14ac:dyDescent="0.15">
      <c r="F62" s="88" t="s">
        <v>737</v>
      </c>
    </row>
    <row r="63" spans="1:15" ht="14.25" customHeight="1" x14ac:dyDescent="0.15"/>
  </sheetData>
  <mergeCells count="42">
    <mergeCell ref="B57:C57"/>
    <mergeCell ref="M57:O57"/>
    <mergeCell ref="M58:O58"/>
    <mergeCell ref="F11:H12"/>
    <mergeCell ref="B53:C53"/>
    <mergeCell ref="M53:O53"/>
    <mergeCell ref="M54:O54"/>
    <mergeCell ref="M55:O55"/>
    <mergeCell ref="B56:C56"/>
    <mergeCell ref="M56:O56"/>
    <mergeCell ref="B49:C49"/>
    <mergeCell ref="M49:O49"/>
    <mergeCell ref="M50:O50"/>
    <mergeCell ref="M51:O51"/>
    <mergeCell ref="B52:C52"/>
    <mergeCell ref="M52:O52"/>
    <mergeCell ref="B48:C48"/>
    <mergeCell ref="M48:O48"/>
    <mergeCell ref="E25:G25"/>
    <mergeCell ref="M12:N12"/>
    <mergeCell ref="M13:N13"/>
    <mergeCell ref="M14:N14"/>
    <mergeCell ref="C30:F30"/>
    <mergeCell ref="M16:N16"/>
    <mergeCell ref="M17:N17"/>
    <mergeCell ref="M18:N18"/>
    <mergeCell ref="M19:N19"/>
    <mergeCell ref="M20:N20"/>
    <mergeCell ref="M21:N21"/>
    <mergeCell ref="M5:N5"/>
    <mergeCell ref="O5:P5"/>
    <mergeCell ref="M7:N7"/>
    <mergeCell ref="M8:N8"/>
    <mergeCell ref="C23:F23"/>
    <mergeCell ref="M9:N9"/>
    <mergeCell ref="M4:N4"/>
    <mergeCell ref="O4:P4"/>
    <mergeCell ref="G1:H1"/>
    <mergeCell ref="M2:N2"/>
    <mergeCell ref="O2:P2"/>
    <mergeCell ref="M3:N3"/>
    <mergeCell ref="O3:P3"/>
  </mergeCells>
  <phoneticPr fontId="33"/>
  <dataValidations disablePrompts="1" count="2">
    <dataValidation type="list" allowBlank="1" showInputMessage="1" showErrorMessage="1" sqref="C30 C23">
      <formula1>固相種類</formula1>
    </dataValidation>
    <dataValidation type="list" allowBlank="1" showInputMessage="1" showErrorMessage="1" sqref="E25">
      <formula1>溶出溶媒</formula1>
    </dataValidation>
  </dataValidations>
  <pageMargins left="0.98425196850393704" right="0.59055118110236227" top="0.74803149606299213" bottom="0.74803149606299213" header="0.31496062992125984" footer="0.31496062992125984"/>
  <pageSetup paperSize="9" scale="83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view="pageLayout" zoomScaleNormal="160" workbookViewId="0">
      <selection activeCell="N17" sqref="N17"/>
    </sheetView>
  </sheetViews>
  <sheetFormatPr defaultColWidth="9" defaultRowHeight="18" customHeight="1" x14ac:dyDescent="0.15"/>
  <cols>
    <col min="1" max="1" width="4" style="15" customWidth="1"/>
    <col min="2" max="2" width="6.125" style="15" customWidth="1"/>
    <col min="3" max="3" width="5.625" style="15" customWidth="1"/>
    <col min="4" max="4" width="4.875" style="15" customWidth="1"/>
    <col min="5" max="5" width="5.75" style="15" customWidth="1"/>
    <col min="6" max="6" width="12.625" style="15" customWidth="1"/>
    <col min="7" max="7" width="6.125" style="15" customWidth="1"/>
    <col min="8" max="8" width="5.375" style="15" customWidth="1"/>
    <col min="9" max="9" width="6.125" style="15" customWidth="1"/>
    <col min="10" max="10" width="3.5" style="15" customWidth="1"/>
    <col min="11" max="11" width="5.625" style="15" customWidth="1"/>
    <col min="12" max="12" width="6.625" style="15" customWidth="1"/>
    <col min="13" max="13" width="6.75" style="15" customWidth="1"/>
    <col min="14" max="14" width="7.375" style="15" customWidth="1"/>
    <col min="15" max="15" width="4.25" style="15" customWidth="1"/>
    <col min="16" max="16384" width="9" style="15"/>
  </cols>
  <sheetData>
    <row r="1" spans="1:15" ht="15" customHeight="1" thickBot="1" x14ac:dyDescent="0.2">
      <c r="A1" s="15" t="str">
        <f>+抽出!A1</f>
        <v>STQ法前処理シート</v>
      </c>
      <c r="F1" s="43"/>
      <c r="G1" s="203" t="s">
        <v>585</v>
      </c>
      <c r="H1" s="203"/>
      <c r="I1" s="43"/>
    </row>
    <row r="2" spans="1:15" ht="15" customHeight="1" thickTop="1" x14ac:dyDescent="0.15">
      <c r="F2" s="43"/>
      <c r="G2" s="43"/>
      <c r="H2" s="43"/>
      <c r="I2" s="43"/>
    </row>
    <row r="3" spans="1:15" ht="15" customHeight="1" x14ac:dyDescent="0.15">
      <c r="F3" s="36" t="s">
        <v>332</v>
      </c>
      <c r="G3" s="224"/>
      <c r="H3" s="224"/>
      <c r="I3" s="43"/>
      <c r="L3" s="208" t="s">
        <v>0</v>
      </c>
      <c r="M3" s="209"/>
      <c r="N3" s="215">
        <f>+抽出!L10</f>
        <v>42382</v>
      </c>
      <c r="O3" s="216"/>
    </row>
    <row r="4" spans="1:15" ht="15" customHeight="1" x14ac:dyDescent="0.15">
      <c r="B4" s="41"/>
      <c r="C4" s="41"/>
      <c r="D4" s="41"/>
      <c r="E4" s="41"/>
      <c r="F4" s="41"/>
      <c r="G4" s="76" t="s">
        <v>674</v>
      </c>
      <c r="H4" s="41"/>
      <c r="I4" s="41"/>
      <c r="L4" s="208" t="s">
        <v>43</v>
      </c>
      <c r="M4" s="209"/>
      <c r="N4" s="215" t="str">
        <f>+抽出!L11</f>
        <v>CS160113A-1</v>
      </c>
      <c r="O4" s="216"/>
    </row>
    <row r="5" spans="1:15" ht="15" customHeight="1" x14ac:dyDescent="0.15">
      <c r="A5" s="68" t="s">
        <v>678</v>
      </c>
      <c r="B5" s="41"/>
      <c r="C5" s="81"/>
      <c r="D5" s="41"/>
      <c r="E5" s="41"/>
      <c r="F5" s="41"/>
      <c r="G5" s="41"/>
      <c r="H5" s="41"/>
      <c r="I5" s="41"/>
      <c r="L5" s="208" t="s">
        <v>23</v>
      </c>
      <c r="M5" s="209"/>
      <c r="N5" s="215" t="str">
        <f>+抽出!L12</f>
        <v>玄米</v>
      </c>
      <c r="O5" s="216"/>
    </row>
    <row r="6" spans="1:15" ht="15" customHeight="1" thickBot="1" x14ac:dyDescent="0.2">
      <c r="A6" s="122" t="s">
        <v>612</v>
      </c>
      <c r="B6" s="41" t="s">
        <v>357</v>
      </c>
      <c r="C6" s="67">
        <v>0.5</v>
      </c>
      <c r="D6" s="41" t="s">
        <v>358</v>
      </c>
      <c r="E6" s="41"/>
      <c r="F6" s="36" t="s">
        <v>359</v>
      </c>
      <c r="G6" s="72">
        <f>+抽出!C29/抽出!F39*C6</f>
        <v>0.25</v>
      </c>
      <c r="H6" s="41" t="s">
        <v>360</v>
      </c>
      <c r="I6" s="41"/>
      <c r="J6" s="41"/>
      <c r="L6" s="208" t="s">
        <v>21</v>
      </c>
      <c r="M6" s="209"/>
      <c r="N6" s="218"/>
      <c r="O6" s="219"/>
    </row>
    <row r="7" spans="1:15" ht="15" customHeight="1" thickTop="1" x14ac:dyDescent="0.15">
      <c r="B7" s="41"/>
      <c r="C7" s="126" t="s">
        <v>677</v>
      </c>
      <c r="D7" s="41"/>
      <c r="E7" s="41"/>
      <c r="F7" s="36"/>
      <c r="G7" s="76" t="s">
        <v>676</v>
      </c>
      <c r="H7" s="41"/>
      <c r="I7" s="41"/>
      <c r="J7" s="41"/>
      <c r="L7" s="178" t="s">
        <v>344</v>
      </c>
      <c r="M7" s="178"/>
      <c r="N7" s="33">
        <f>+抽出!C29</f>
        <v>5</v>
      </c>
      <c r="O7" s="33" t="s">
        <v>345</v>
      </c>
    </row>
    <row r="8" spans="1:15" ht="15" customHeight="1" x14ac:dyDescent="0.15">
      <c r="B8" s="41"/>
      <c r="C8" s="41"/>
      <c r="D8" s="119" t="s">
        <v>612</v>
      </c>
      <c r="E8" s="41" t="s">
        <v>380</v>
      </c>
      <c r="F8" s="41" t="s">
        <v>381</v>
      </c>
      <c r="G8" s="76" t="s">
        <v>389</v>
      </c>
      <c r="H8" s="41"/>
      <c r="I8" s="41"/>
      <c r="J8" s="41"/>
      <c r="L8" s="178" t="s">
        <v>343</v>
      </c>
      <c r="M8" s="178"/>
      <c r="N8" s="33">
        <f>+抽出!D12</f>
        <v>10</v>
      </c>
      <c r="O8" s="33" t="s">
        <v>361</v>
      </c>
    </row>
    <row r="9" spans="1:15" ht="15" customHeight="1" x14ac:dyDescent="0.15">
      <c r="B9" s="41"/>
      <c r="C9" s="41"/>
      <c r="D9" s="41"/>
      <c r="E9" s="41"/>
      <c r="F9" s="41"/>
      <c r="G9" s="41"/>
      <c r="H9" s="76" t="s">
        <v>388</v>
      </c>
      <c r="I9" s="41"/>
      <c r="J9" s="41"/>
      <c r="K9" s="41"/>
      <c r="L9" s="178" t="s">
        <v>362</v>
      </c>
      <c r="M9" s="178"/>
      <c r="N9" s="37">
        <f>IF(抽出!F35&lt;=2.5,"",抽出!F35)</f>
        <v>10</v>
      </c>
      <c r="O9" s="33" t="s">
        <v>358</v>
      </c>
    </row>
    <row r="10" spans="1:15" ht="15" customHeight="1" x14ac:dyDescent="0.15">
      <c r="A10" s="119" t="s">
        <v>612</v>
      </c>
      <c r="B10" s="50" t="s">
        <v>337</v>
      </c>
      <c r="C10" s="210" t="s">
        <v>391</v>
      </c>
      <c r="D10" s="210"/>
      <c r="E10" s="210"/>
      <c r="F10" s="210"/>
      <c r="G10" s="69"/>
      <c r="H10" s="76" t="s">
        <v>417</v>
      </c>
      <c r="I10" s="41"/>
      <c r="J10" s="41"/>
      <c r="K10" s="41"/>
    </row>
    <row r="11" spans="1:15" ht="15" customHeight="1" x14ac:dyDescent="0.15">
      <c r="B11" s="50"/>
      <c r="C11" s="76" t="s">
        <v>674</v>
      </c>
      <c r="D11" s="41"/>
      <c r="E11" s="41"/>
      <c r="F11" s="41"/>
      <c r="G11" s="41"/>
      <c r="H11" s="41"/>
      <c r="I11" s="41"/>
      <c r="J11" s="41"/>
      <c r="K11" s="41"/>
      <c r="L11" s="35" t="s">
        <v>90</v>
      </c>
    </row>
    <row r="12" spans="1:15" ht="15" customHeight="1" x14ac:dyDescent="0.15">
      <c r="B12" s="41"/>
      <c r="C12" s="41"/>
      <c r="D12" s="119" t="s">
        <v>612</v>
      </c>
      <c r="E12" s="41" t="s">
        <v>48</v>
      </c>
      <c r="F12" s="81" t="s">
        <v>558</v>
      </c>
      <c r="G12" s="41"/>
      <c r="H12" s="41"/>
      <c r="I12" s="41"/>
      <c r="J12" s="41"/>
      <c r="K12" s="41"/>
      <c r="L12" s="211" t="s">
        <v>86</v>
      </c>
      <c r="M12" s="211"/>
      <c r="N12" s="33">
        <f>抽出!E52</f>
        <v>15.5</v>
      </c>
      <c r="O12" s="91" t="str">
        <f>抽出!F52</f>
        <v>g</v>
      </c>
    </row>
    <row r="13" spans="1:15" ht="15" customHeight="1" x14ac:dyDescent="0.15">
      <c r="B13" s="41" t="s">
        <v>16</v>
      </c>
      <c r="C13" s="41"/>
      <c r="D13" s="41"/>
      <c r="E13" s="41"/>
      <c r="F13" s="41"/>
      <c r="G13" s="41"/>
      <c r="H13" s="41"/>
      <c r="I13" s="41"/>
      <c r="J13" s="41"/>
      <c r="K13" s="41"/>
      <c r="L13" s="211" t="s">
        <v>89</v>
      </c>
      <c r="M13" s="211"/>
      <c r="N13" s="33">
        <f>抽出!E53</f>
        <v>6.8</v>
      </c>
      <c r="O13" s="91" t="str">
        <f>抽出!F53</f>
        <v>g</v>
      </c>
    </row>
    <row r="14" spans="1:15" ht="15" customHeight="1" x14ac:dyDescent="0.15">
      <c r="B14" s="41"/>
      <c r="C14" s="41"/>
      <c r="F14" s="41"/>
      <c r="G14" s="76" t="s">
        <v>389</v>
      </c>
      <c r="H14" s="41"/>
      <c r="I14" s="41"/>
      <c r="J14" s="41"/>
      <c r="K14" s="41"/>
      <c r="L14" s="211" t="s">
        <v>87</v>
      </c>
      <c r="M14" s="211"/>
      <c r="N14" s="33">
        <f>抽出!E54</f>
        <v>2.7</v>
      </c>
      <c r="O14" s="91" t="str">
        <f>抽出!F54</f>
        <v>g</v>
      </c>
    </row>
    <row r="15" spans="1:15" ht="15" customHeight="1" x14ac:dyDescent="0.15">
      <c r="B15" s="41"/>
      <c r="C15" s="41"/>
      <c r="D15" s="119" t="s">
        <v>612</v>
      </c>
      <c r="E15" s="41" t="s">
        <v>380</v>
      </c>
      <c r="F15" s="81" t="s">
        <v>557</v>
      </c>
      <c r="G15" s="41"/>
      <c r="H15" s="76" t="s">
        <v>559</v>
      </c>
      <c r="I15" s="41"/>
      <c r="J15" s="41"/>
      <c r="K15" s="41"/>
      <c r="L15" s="150" t="s">
        <v>419</v>
      </c>
      <c r="M15" s="150"/>
      <c r="N15" s="33">
        <f>抽出!E55</f>
        <v>73.8</v>
      </c>
      <c r="O15" s="91" t="str">
        <f>抽出!F55</f>
        <v>g</v>
      </c>
    </row>
    <row r="16" spans="1:15" ht="15" customHeight="1" x14ac:dyDescent="0.15">
      <c r="B16" s="41"/>
      <c r="C16" s="41"/>
      <c r="D16" s="41"/>
      <c r="E16" s="41"/>
      <c r="F16" s="41"/>
      <c r="G16" s="69"/>
      <c r="H16" s="76" t="s">
        <v>388</v>
      </c>
      <c r="I16" s="41"/>
      <c r="J16" s="41"/>
      <c r="K16" s="41"/>
      <c r="L16" s="212" t="s">
        <v>88</v>
      </c>
      <c r="M16" s="213"/>
      <c r="N16" s="33">
        <f>抽出!L19</f>
        <v>2.34</v>
      </c>
      <c r="O16" s="151" t="str">
        <f>抽出!N52</f>
        <v>g</v>
      </c>
    </row>
    <row r="17" spans="1:17" ht="15" customHeight="1" x14ac:dyDescent="0.15">
      <c r="A17" s="119" t="s">
        <v>612</v>
      </c>
      <c r="B17" s="50" t="s">
        <v>338</v>
      </c>
      <c r="C17" s="210" t="s">
        <v>392</v>
      </c>
      <c r="D17" s="210"/>
      <c r="E17" s="210"/>
      <c r="F17" s="210"/>
      <c r="G17" s="41"/>
      <c r="H17" s="76" t="s">
        <v>560</v>
      </c>
      <c r="I17" s="41"/>
      <c r="J17" s="41"/>
      <c r="K17" s="41"/>
      <c r="L17" s="212"/>
      <c r="M17" s="213"/>
      <c r="N17" s="33"/>
      <c r="O17" s="151"/>
    </row>
    <row r="18" spans="1:17" ht="15" customHeight="1" x14ac:dyDescent="0.15">
      <c r="B18" s="41"/>
      <c r="C18" s="76" t="s">
        <v>674</v>
      </c>
      <c r="D18" s="41"/>
      <c r="E18" s="41"/>
      <c r="F18" s="41"/>
      <c r="G18" s="41"/>
      <c r="H18" s="41"/>
      <c r="I18" s="41"/>
      <c r="J18" s="41"/>
      <c r="K18" s="41"/>
      <c r="L18" s="211"/>
      <c r="M18" s="211"/>
      <c r="N18" s="33"/>
      <c r="O18" s="151"/>
    </row>
    <row r="19" spans="1:17" ht="15" customHeight="1" x14ac:dyDescent="0.15">
      <c r="B19" s="41" t="s">
        <v>387</v>
      </c>
      <c r="C19" s="41"/>
      <c r="D19" s="41"/>
      <c r="E19" s="41"/>
      <c r="F19" s="41"/>
      <c r="G19" s="41"/>
      <c r="H19" s="41"/>
      <c r="I19" s="41"/>
      <c r="K19" s="41"/>
      <c r="L19" s="211"/>
      <c r="M19" s="211"/>
      <c r="N19" s="33"/>
      <c r="O19" s="151"/>
      <c r="Q19" s="77"/>
    </row>
    <row r="20" spans="1:17" ht="15" customHeight="1" x14ac:dyDescent="0.15">
      <c r="B20" s="41"/>
      <c r="C20" s="41"/>
      <c r="D20" s="119" t="s">
        <v>612</v>
      </c>
      <c r="E20" s="41" t="s">
        <v>30</v>
      </c>
      <c r="F20" s="41" t="s">
        <v>386</v>
      </c>
      <c r="G20" s="41"/>
      <c r="H20" s="41"/>
      <c r="I20" s="41"/>
      <c r="J20" s="41"/>
      <c r="K20" s="41"/>
      <c r="L20" s="211"/>
      <c r="M20" s="211"/>
      <c r="N20" s="33"/>
      <c r="O20" s="151"/>
    </row>
    <row r="21" spans="1:17" ht="15" customHeight="1" x14ac:dyDescent="0.1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7" ht="15" customHeight="1" x14ac:dyDescent="0.15">
      <c r="A22" s="119" t="s">
        <v>612</v>
      </c>
      <c r="B22" s="50" t="s">
        <v>382</v>
      </c>
      <c r="C22" s="225" t="str">
        <f>+C17</f>
        <v>Smart-SPE PLS3-10</v>
      </c>
      <c r="D22" s="225"/>
      <c r="E22" s="225"/>
      <c r="F22" s="225"/>
      <c r="G22" s="41"/>
      <c r="H22" s="41"/>
      <c r="I22" s="41"/>
      <c r="J22" s="41"/>
      <c r="K22" s="41"/>
      <c r="L22" s="41"/>
      <c r="M22" s="41"/>
      <c r="N22" s="41"/>
      <c r="O22" s="41"/>
    </row>
    <row r="23" spans="1:17" ht="15" customHeight="1" x14ac:dyDescent="0.1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7" ht="15" customHeight="1" x14ac:dyDescent="0.15">
      <c r="B24" s="41"/>
      <c r="C24" s="41"/>
      <c r="D24" s="119" t="s">
        <v>612</v>
      </c>
      <c r="E24" s="41" t="s">
        <v>383</v>
      </c>
      <c r="F24" s="41"/>
      <c r="G24" s="41"/>
      <c r="H24" s="41"/>
      <c r="I24" s="76" t="s">
        <v>389</v>
      </c>
      <c r="J24" s="41"/>
      <c r="K24" s="41"/>
      <c r="L24" s="41"/>
      <c r="M24" s="41"/>
      <c r="N24" s="41"/>
      <c r="O24" s="41"/>
    </row>
    <row r="25" spans="1:17" ht="15" customHeight="1" x14ac:dyDescent="0.15">
      <c r="B25" s="41"/>
      <c r="C25" s="41"/>
      <c r="D25" s="41"/>
      <c r="E25" s="41"/>
      <c r="F25" s="41"/>
      <c r="G25" s="41"/>
      <c r="H25" s="41"/>
      <c r="I25" s="41"/>
      <c r="J25" s="76" t="s">
        <v>388</v>
      </c>
      <c r="K25" s="41"/>
      <c r="L25" s="41"/>
      <c r="M25" s="41"/>
      <c r="N25" s="41"/>
      <c r="O25" s="41"/>
    </row>
    <row r="26" spans="1:17" ht="15" customHeight="1" x14ac:dyDescent="0.15">
      <c r="A26" s="119" t="s">
        <v>612</v>
      </c>
      <c r="B26" s="75" t="s">
        <v>385</v>
      </c>
      <c r="C26" s="50" t="s">
        <v>339</v>
      </c>
      <c r="D26" s="210" t="s">
        <v>567</v>
      </c>
      <c r="E26" s="210"/>
      <c r="F26" s="210"/>
      <c r="G26" s="210"/>
      <c r="H26" s="210"/>
      <c r="I26" s="69"/>
      <c r="J26" s="76" t="s">
        <v>390</v>
      </c>
      <c r="K26" s="41"/>
      <c r="L26" s="41"/>
      <c r="M26" s="41"/>
      <c r="N26" s="41"/>
      <c r="O26" s="41"/>
    </row>
    <row r="27" spans="1:17" ht="15" customHeight="1" x14ac:dyDescent="0.15">
      <c r="B27" s="41"/>
      <c r="C27" s="41"/>
      <c r="D27" s="76" t="s">
        <v>674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7" ht="15" customHeight="1" x14ac:dyDescent="0.15">
      <c r="B28" s="41"/>
      <c r="C28" s="41"/>
    </row>
    <row r="29" spans="1:17" ht="15" customHeight="1" x14ac:dyDescent="0.15">
      <c r="B29" s="41"/>
      <c r="C29" s="41"/>
      <c r="D29" s="119" t="s">
        <v>612</v>
      </c>
      <c r="E29" s="41" t="s">
        <v>50</v>
      </c>
      <c r="F29" s="226" t="s">
        <v>348</v>
      </c>
      <c r="G29" s="226"/>
      <c r="H29" s="226"/>
      <c r="I29" s="226"/>
    </row>
    <row r="30" spans="1:17" ht="15" customHeight="1" x14ac:dyDescent="0.15">
      <c r="B30" s="41"/>
      <c r="C30" s="41" t="s">
        <v>16</v>
      </c>
      <c r="D30" s="41"/>
      <c r="E30" s="41"/>
      <c r="F30" s="76" t="s">
        <v>674</v>
      </c>
      <c r="G30" s="41"/>
      <c r="H30" s="41"/>
      <c r="I30" s="41"/>
      <c r="J30" s="41"/>
      <c r="K30" s="41"/>
      <c r="L30" s="41"/>
      <c r="M30" s="41"/>
      <c r="N30" s="41"/>
      <c r="O30" s="41"/>
    </row>
    <row r="31" spans="1:17" ht="15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7" ht="15" customHeight="1" x14ac:dyDescent="0.15">
      <c r="D32" s="119" t="s">
        <v>612</v>
      </c>
      <c r="E32" s="15" t="s">
        <v>30</v>
      </c>
      <c r="F32" s="15" t="s">
        <v>368</v>
      </c>
      <c r="J32" s="41">
        <f>+D34*20</f>
        <v>20</v>
      </c>
      <c r="K32" s="15" t="s">
        <v>80</v>
      </c>
      <c r="L32" s="41"/>
      <c r="M32" s="41"/>
      <c r="N32" s="41"/>
      <c r="O32" s="41"/>
    </row>
    <row r="33" spans="1:15" ht="15" customHeight="1" x14ac:dyDescent="0.15">
      <c r="K33" s="41"/>
      <c r="L33" s="41"/>
      <c r="M33" s="41"/>
      <c r="N33" s="41"/>
      <c r="O33" s="41"/>
    </row>
    <row r="34" spans="1:15" ht="15" customHeight="1" x14ac:dyDescent="0.15">
      <c r="B34" s="119" t="s">
        <v>612</v>
      </c>
      <c r="C34" s="15" t="s">
        <v>363</v>
      </c>
      <c r="D34" s="15">
        <v>1</v>
      </c>
      <c r="E34" s="15" t="s">
        <v>358</v>
      </c>
      <c r="F34" s="15" t="s">
        <v>369</v>
      </c>
    </row>
    <row r="35" spans="1:15" ht="15" customHeight="1" x14ac:dyDescent="0.15"/>
    <row r="36" spans="1:15" ht="15" customHeight="1" thickBot="1" x14ac:dyDescent="0.2">
      <c r="B36" s="40" t="s">
        <v>376</v>
      </c>
      <c r="C36" s="16">
        <f>+抽出!D12*抽出!C29/抽出!F39*C6/D34</f>
        <v>2.5</v>
      </c>
      <c r="D36" s="15" t="s">
        <v>49</v>
      </c>
      <c r="I36" s="66" t="s">
        <v>374</v>
      </c>
      <c r="K36" s="71"/>
    </row>
    <row r="37" spans="1:15" ht="15" customHeight="1" thickTop="1" thickBot="1" x14ac:dyDescent="0.2">
      <c r="C37" s="15" t="s">
        <v>364</v>
      </c>
      <c r="F37" s="15">
        <v>20</v>
      </c>
      <c r="G37" s="15" t="s">
        <v>367</v>
      </c>
      <c r="I37" s="207" t="s">
        <v>375</v>
      </c>
      <c r="J37" s="207"/>
      <c r="K37" s="72">
        <v>25</v>
      </c>
      <c r="L37" s="15" t="s">
        <v>80</v>
      </c>
    </row>
    <row r="38" spans="1:15" ht="15" customHeight="1" thickTop="1" x14ac:dyDescent="0.15">
      <c r="C38" s="15" t="s">
        <v>365</v>
      </c>
      <c r="F38" s="15">
        <v>20</v>
      </c>
      <c r="G38" s="15" t="s">
        <v>361</v>
      </c>
      <c r="J38" s="15" t="s">
        <v>359</v>
      </c>
      <c r="M38" s="15">
        <f>+G6/D34*K37</f>
        <v>6.25</v>
      </c>
      <c r="N38" s="15" t="s">
        <v>379</v>
      </c>
    </row>
    <row r="39" spans="1:15" ht="15" customHeight="1" x14ac:dyDescent="0.15">
      <c r="C39" s="15" t="s">
        <v>366</v>
      </c>
      <c r="F39" s="15">
        <f>+抽出!I31*10/抽出!F39*'MA-GCB法'!C6/'MA-GCB法'!D34</f>
        <v>12.5</v>
      </c>
      <c r="G39" s="15" t="s">
        <v>361</v>
      </c>
      <c r="J39" s="15" t="s">
        <v>377</v>
      </c>
      <c r="M39" s="15">
        <f>+C36*K37/1000</f>
        <v>6.25E-2</v>
      </c>
      <c r="N39" s="15" t="s">
        <v>378</v>
      </c>
    </row>
    <row r="40" spans="1:15" ht="15" customHeight="1" x14ac:dyDescent="0.15">
      <c r="E40" s="71"/>
      <c r="J40" s="15" t="s">
        <v>364</v>
      </c>
      <c r="M40" s="15">
        <f>+F37*K37</f>
        <v>500</v>
      </c>
      <c r="N40" s="15" t="s">
        <v>378</v>
      </c>
    </row>
    <row r="41" spans="1:15" ht="15" customHeight="1" x14ac:dyDescent="0.15">
      <c r="B41" s="15" t="s">
        <v>19</v>
      </c>
      <c r="J41" s="15" t="s">
        <v>365</v>
      </c>
      <c r="M41" s="15">
        <f>+F38*K37/1000</f>
        <v>0.5</v>
      </c>
      <c r="N41" s="15" t="s">
        <v>378</v>
      </c>
    </row>
    <row r="42" spans="1:15" ht="15" customHeight="1" thickBot="1" x14ac:dyDescent="0.2">
      <c r="B42" s="207" t="s">
        <v>371</v>
      </c>
      <c r="C42" s="207"/>
      <c r="D42" s="54">
        <f>+C36/2</f>
        <v>1.25</v>
      </c>
      <c r="E42" s="15" t="s">
        <v>49</v>
      </c>
      <c r="J42" s="15" t="s">
        <v>366</v>
      </c>
      <c r="M42" s="15">
        <f>+F39*K37/1000</f>
        <v>0.3125</v>
      </c>
      <c r="N42" s="15" t="s">
        <v>378</v>
      </c>
    </row>
    <row r="43" spans="1:15" ht="15" customHeight="1" thickTop="1" thickBot="1" x14ac:dyDescent="0.2">
      <c r="A43" s="56"/>
      <c r="B43" s="205" t="s">
        <v>373</v>
      </c>
      <c r="C43" s="205"/>
      <c r="D43" s="57">
        <v>2</v>
      </c>
      <c r="E43" s="73" t="s">
        <v>358</v>
      </c>
      <c r="F43" s="15" t="s">
        <v>356</v>
      </c>
      <c r="G43" s="56"/>
      <c r="H43" s="56"/>
      <c r="I43" s="52"/>
      <c r="J43" s="52"/>
      <c r="K43" s="52"/>
      <c r="L43" s="52"/>
      <c r="M43" s="52"/>
      <c r="N43" s="52"/>
      <c r="O43" s="52"/>
    </row>
    <row r="44" spans="1:15" ht="15" customHeight="1" thickTop="1" thickBot="1" x14ac:dyDescent="0.2">
      <c r="A44" s="56"/>
      <c r="B44" s="133"/>
      <c r="C44" s="56"/>
      <c r="D44" s="56" t="s">
        <v>34</v>
      </c>
      <c r="E44" s="59">
        <f>抽出!F31 *0.1</f>
        <v>0.2</v>
      </c>
      <c r="F44" s="56" t="s">
        <v>18</v>
      </c>
      <c r="G44" s="59">
        <f>+D42*D43/E44</f>
        <v>12.5</v>
      </c>
      <c r="H44" s="56" t="s">
        <v>5</v>
      </c>
      <c r="K44" s="41"/>
      <c r="L44" s="41"/>
      <c r="M44" s="41"/>
      <c r="N44" s="41"/>
      <c r="O44" s="41"/>
    </row>
    <row r="45" spans="1:15" ht="15" customHeight="1" thickTop="1" thickBot="1" x14ac:dyDescent="0.2">
      <c r="A45" s="56"/>
      <c r="B45" s="56"/>
      <c r="C45" s="56"/>
      <c r="D45" s="56"/>
      <c r="E45" s="56"/>
      <c r="F45" s="132" t="s">
        <v>79</v>
      </c>
      <c r="G45" s="59">
        <f>+F37*D43</f>
        <v>40</v>
      </c>
      <c r="H45" s="56" t="s">
        <v>5</v>
      </c>
      <c r="K45" s="15" t="s">
        <v>51</v>
      </c>
    </row>
    <row r="46" spans="1:15" ht="15" customHeight="1" thickTop="1" x14ac:dyDescent="0.15">
      <c r="K46" s="38" t="s">
        <v>25</v>
      </c>
      <c r="L46" s="38" t="s">
        <v>52</v>
      </c>
      <c r="M46" s="206" t="s">
        <v>336</v>
      </c>
      <c r="N46" s="206"/>
      <c r="O46" s="206"/>
    </row>
    <row r="47" spans="1:15" s="56" customFormat="1" ht="15" customHeight="1" thickBot="1" x14ac:dyDescent="0.2">
      <c r="A47" s="15"/>
      <c r="B47" s="207" t="s">
        <v>371</v>
      </c>
      <c r="C47" s="207"/>
      <c r="D47" s="54">
        <f>C36</f>
        <v>2.5</v>
      </c>
      <c r="E47" s="15" t="s">
        <v>49</v>
      </c>
      <c r="F47" s="15"/>
      <c r="G47" s="15"/>
      <c r="H47" s="15"/>
      <c r="K47" s="55"/>
      <c r="L47" s="38"/>
      <c r="M47" s="206"/>
      <c r="N47" s="206"/>
      <c r="O47" s="206"/>
    </row>
    <row r="48" spans="1:15" s="56" customFormat="1" ht="15" customHeight="1" thickTop="1" thickBot="1" x14ac:dyDescent="0.2">
      <c r="A48" s="15"/>
      <c r="B48" s="205" t="s">
        <v>373</v>
      </c>
      <c r="C48" s="205"/>
      <c r="D48" s="57">
        <v>2</v>
      </c>
      <c r="E48" s="73" t="s">
        <v>358</v>
      </c>
      <c r="F48" s="15" t="s">
        <v>356</v>
      </c>
      <c r="K48" s="55"/>
      <c r="L48" s="55"/>
      <c r="M48" s="217"/>
      <c r="N48" s="217"/>
      <c r="O48" s="217"/>
    </row>
    <row r="49" spans="1:15" s="56" customFormat="1" ht="15" customHeight="1" thickTop="1" thickBot="1" x14ac:dyDescent="0.2">
      <c r="A49" s="15"/>
      <c r="B49" s="133"/>
      <c r="D49" s="56" t="s">
        <v>34</v>
      </c>
      <c r="E49" s="59">
        <f>E44</f>
        <v>0.2</v>
      </c>
      <c r="F49" s="56" t="s">
        <v>18</v>
      </c>
      <c r="G49" s="59">
        <f>+D47*D48/E49</f>
        <v>25</v>
      </c>
      <c r="H49" s="56" t="s">
        <v>5</v>
      </c>
      <c r="I49" s="113"/>
      <c r="K49" s="55"/>
      <c r="L49" s="55"/>
      <c r="M49" s="217"/>
      <c r="N49" s="217"/>
      <c r="O49" s="217"/>
    </row>
    <row r="50" spans="1:15" ht="15" customHeight="1" thickTop="1" thickBot="1" x14ac:dyDescent="0.2">
      <c r="B50" s="56"/>
      <c r="C50" s="56"/>
      <c r="D50" s="56"/>
      <c r="E50" s="56"/>
      <c r="F50" s="132" t="s">
        <v>79</v>
      </c>
      <c r="G50" s="59">
        <f>+F38*D48</f>
        <v>40</v>
      </c>
      <c r="H50" s="56" t="s">
        <v>5</v>
      </c>
      <c r="K50" s="55"/>
      <c r="L50" s="55"/>
      <c r="M50" s="217"/>
      <c r="N50" s="217"/>
      <c r="O50" s="217"/>
    </row>
    <row r="51" spans="1:15" ht="15" customHeight="1" thickTop="1" x14ac:dyDescent="0.15">
      <c r="K51" s="55"/>
      <c r="L51" s="38"/>
      <c r="M51" s="206"/>
      <c r="N51" s="206"/>
      <c r="O51" s="206"/>
    </row>
    <row r="52" spans="1:15" ht="15" customHeight="1" thickBot="1" x14ac:dyDescent="0.2">
      <c r="B52" s="207" t="s">
        <v>371</v>
      </c>
      <c r="C52" s="207"/>
      <c r="D52" s="149">
        <f>D47*1.25</f>
        <v>3.125</v>
      </c>
      <c r="E52" s="15" t="s">
        <v>49</v>
      </c>
      <c r="K52" s="55"/>
      <c r="L52" s="38"/>
      <c r="M52" s="206"/>
      <c r="N52" s="206"/>
      <c r="O52" s="206"/>
    </row>
    <row r="53" spans="1:15" ht="15" customHeight="1" thickTop="1" thickBot="1" x14ac:dyDescent="0.2">
      <c r="B53" s="205" t="s">
        <v>373</v>
      </c>
      <c r="C53" s="205"/>
      <c r="D53" s="57">
        <v>2</v>
      </c>
      <c r="E53" s="73" t="s">
        <v>358</v>
      </c>
      <c r="F53" s="15" t="s">
        <v>356</v>
      </c>
      <c r="G53" s="56"/>
      <c r="H53" s="56"/>
      <c r="K53" s="55"/>
      <c r="L53" s="38"/>
      <c r="M53" s="206"/>
      <c r="N53" s="206"/>
      <c r="O53" s="206"/>
    </row>
    <row r="54" spans="1:15" ht="15" customHeight="1" thickTop="1" thickBot="1" x14ac:dyDescent="0.2">
      <c r="B54" s="133"/>
      <c r="C54" s="56"/>
      <c r="D54" s="56" t="s">
        <v>34</v>
      </c>
      <c r="E54" s="59">
        <f>E44</f>
        <v>0.2</v>
      </c>
      <c r="F54" s="56" t="s">
        <v>18</v>
      </c>
      <c r="G54" s="59">
        <f>+D52*D53/E54</f>
        <v>31.25</v>
      </c>
      <c r="H54" s="56" t="s">
        <v>5</v>
      </c>
      <c r="K54" s="55"/>
      <c r="L54" s="38"/>
      <c r="M54" s="220"/>
      <c r="N54" s="221"/>
      <c r="O54" s="222"/>
    </row>
    <row r="55" spans="1:15" ht="15" customHeight="1" thickTop="1" thickBot="1" x14ac:dyDescent="0.2">
      <c r="B55" s="56"/>
      <c r="C55" s="56"/>
      <c r="D55" s="56"/>
      <c r="E55" s="56"/>
      <c r="F55" s="132" t="s">
        <v>79</v>
      </c>
      <c r="G55" s="59">
        <f>+F37*D53</f>
        <v>40</v>
      </c>
      <c r="H55" s="56" t="s">
        <v>5</v>
      </c>
      <c r="K55" s="55"/>
      <c r="L55" s="38"/>
      <c r="M55" s="220"/>
      <c r="N55" s="221"/>
      <c r="O55" s="222"/>
    </row>
    <row r="56" spans="1:15" ht="15" customHeight="1" thickTop="1" x14ac:dyDescent="0.15">
      <c r="K56" s="110"/>
      <c r="L56" s="109"/>
      <c r="M56" s="220"/>
      <c r="N56" s="221"/>
      <c r="O56" s="222"/>
    </row>
  </sheetData>
  <mergeCells count="44">
    <mergeCell ref="B53:C53"/>
    <mergeCell ref="M56:O56"/>
    <mergeCell ref="F29:I29"/>
    <mergeCell ref="B43:C43"/>
    <mergeCell ref="M47:O47"/>
    <mergeCell ref="M48:O48"/>
    <mergeCell ref="M49:O49"/>
    <mergeCell ref="M50:O50"/>
    <mergeCell ref="M51:O51"/>
    <mergeCell ref="M52:O52"/>
    <mergeCell ref="M53:O53"/>
    <mergeCell ref="M55:O55"/>
    <mergeCell ref="M54:O54"/>
    <mergeCell ref="B47:C47"/>
    <mergeCell ref="B48:C48"/>
    <mergeCell ref="B52:C52"/>
    <mergeCell ref="C10:F10"/>
    <mergeCell ref="L12:M12"/>
    <mergeCell ref="L13:M13"/>
    <mergeCell ref="B42:C42"/>
    <mergeCell ref="M46:O46"/>
    <mergeCell ref="L16:M16"/>
    <mergeCell ref="C17:F17"/>
    <mergeCell ref="L20:M20"/>
    <mergeCell ref="I37:J37"/>
    <mergeCell ref="C22:F22"/>
    <mergeCell ref="D26:H26"/>
    <mergeCell ref="L19:M19"/>
    <mergeCell ref="L17:M17"/>
    <mergeCell ref="L18:M18"/>
    <mergeCell ref="L14:M14"/>
    <mergeCell ref="N4:O4"/>
    <mergeCell ref="L7:M7"/>
    <mergeCell ref="L8:M8"/>
    <mergeCell ref="L9:M9"/>
    <mergeCell ref="G1:H1"/>
    <mergeCell ref="L3:M3"/>
    <mergeCell ref="L5:M5"/>
    <mergeCell ref="N5:O5"/>
    <mergeCell ref="L6:M6"/>
    <mergeCell ref="N6:O6"/>
    <mergeCell ref="N3:O3"/>
    <mergeCell ref="G3:H3"/>
    <mergeCell ref="L4:M4"/>
  </mergeCells>
  <phoneticPr fontId="13"/>
  <dataValidations disablePrompts="1" count="3">
    <dataValidation type="list" allowBlank="1" showInputMessage="1" showErrorMessage="1" sqref="G3:H3">
      <formula1>前処理方法</formula1>
    </dataValidation>
    <dataValidation type="list" allowBlank="1" showInputMessage="1" showErrorMessage="1" sqref="D26 C17 C10">
      <formula1>固相種類</formula1>
    </dataValidation>
    <dataValidation type="list" allowBlank="1" showInputMessage="1" showErrorMessage="1" sqref="F29">
      <formula1>溶出溶媒</formula1>
    </dataValidation>
  </dataValidations>
  <pageMargins left="0.98425196850393704" right="0.19685039370078741" top="0.74803149606299213" bottom="0.74803149606299213" header="0.31496062992125984" footer="0.31496062992125984"/>
  <pageSetup paperSize="9" scale="92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view="pageLayout" zoomScaleNormal="100" workbookViewId="0">
      <selection activeCell="N16" sqref="N16"/>
    </sheetView>
  </sheetViews>
  <sheetFormatPr defaultColWidth="9" defaultRowHeight="18" customHeight="1" x14ac:dyDescent="0.15"/>
  <cols>
    <col min="1" max="1" width="4.25" style="15" customWidth="1"/>
    <col min="2" max="2" width="6.125" style="15" customWidth="1"/>
    <col min="3" max="3" width="3.5" style="15" customWidth="1"/>
    <col min="4" max="4" width="4.875" style="15" customWidth="1"/>
    <col min="5" max="5" width="5.75" style="15" customWidth="1"/>
    <col min="6" max="6" width="14" style="15" customWidth="1"/>
    <col min="7" max="7" width="5.625" style="15" customWidth="1"/>
    <col min="8" max="8" width="5.375" style="15" customWidth="1"/>
    <col min="9" max="9" width="6.125" style="15" customWidth="1"/>
    <col min="10" max="10" width="3.5" style="15" customWidth="1"/>
    <col min="11" max="11" width="7.125" style="15" customWidth="1"/>
    <col min="12" max="12" width="5" style="15" customWidth="1"/>
    <col min="13" max="13" width="6.75" style="15" customWidth="1"/>
    <col min="14" max="14" width="7.375" style="15" customWidth="1"/>
    <col min="15" max="15" width="5.875" style="15" customWidth="1"/>
    <col min="16" max="16384" width="9" style="15"/>
  </cols>
  <sheetData>
    <row r="1" spans="1:15" ht="15" customHeight="1" thickBot="1" x14ac:dyDescent="0.2">
      <c r="A1" s="15" t="str">
        <f>+抽出!A1</f>
        <v>STQ法前処理シート</v>
      </c>
      <c r="F1" s="43"/>
      <c r="G1" s="203" t="s">
        <v>393</v>
      </c>
      <c r="H1" s="203"/>
      <c r="I1" s="43"/>
    </row>
    <row r="2" spans="1:15" ht="15" customHeight="1" thickTop="1" x14ac:dyDescent="0.15">
      <c r="F2" s="43"/>
      <c r="G2" s="43"/>
      <c r="H2" s="43"/>
      <c r="I2" s="43"/>
      <c r="L2" s="208" t="s">
        <v>0</v>
      </c>
      <c r="M2" s="209"/>
      <c r="N2" s="215">
        <f>+抽出!L10</f>
        <v>42382</v>
      </c>
      <c r="O2" s="216"/>
    </row>
    <row r="3" spans="1:15" ht="15" customHeight="1" x14ac:dyDescent="0.15">
      <c r="B3" s="41"/>
      <c r="C3" s="41"/>
      <c r="D3" s="41"/>
      <c r="E3" s="41"/>
      <c r="F3" s="41"/>
      <c r="G3" s="41"/>
      <c r="H3" s="41"/>
      <c r="I3" s="41"/>
      <c r="J3" s="41"/>
      <c r="L3" s="208" t="s">
        <v>43</v>
      </c>
      <c r="M3" s="209"/>
      <c r="N3" s="215" t="str">
        <f>+抽出!L11</f>
        <v>CS160113A-1</v>
      </c>
      <c r="O3" s="216"/>
    </row>
    <row r="4" spans="1:15" ht="15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L4" s="208" t="s">
        <v>23</v>
      </c>
      <c r="M4" s="209"/>
      <c r="N4" s="215" t="str">
        <f>+抽出!L12</f>
        <v>玄米</v>
      </c>
      <c r="O4" s="216"/>
    </row>
    <row r="5" spans="1:15" ht="15" customHeight="1" thickBot="1" x14ac:dyDescent="0.2">
      <c r="A5" s="119" t="s">
        <v>612</v>
      </c>
      <c r="B5" s="41" t="s">
        <v>357</v>
      </c>
      <c r="C5" s="67">
        <v>1</v>
      </c>
      <c r="D5" s="41" t="s">
        <v>358</v>
      </c>
      <c r="F5" s="36" t="s">
        <v>359</v>
      </c>
      <c r="G5" s="72">
        <f>+抽出!C29/抽出!F39*C5</f>
        <v>0.5</v>
      </c>
      <c r="H5" s="41" t="s">
        <v>360</v>
      </c>
      <c r="I5" s="41"/>
      <c r="J5" s="41"/>
      <c r="L5" s="208" t="s">
        <v>21</v>
      </c>
      <c r="M5" s="209"/>
      <c r="N5" s="218"/>
      <c r="O5" s="219"/>
    </row>
    <row r="6" spans="1:15" ht="15" customHeight="1" thickTop="1" x14ac:dyDescent="0.15">
      <c r="B6" s="41"/>
      <c r="C6" s="76" t="s">
        <v>681</v>
      </c>
      <c r="D6" s="41"/>
      <c r="E6" s="41"/>
      <c r="F6" s="36"/>
      <c r="G6" s="76" t="s">
        <v>682</v>
      </c>
      <c r="H6" s="41"/>
      <c r="I6" s="41"/>
      <c r="J6" s="41"/>
    </row>
    <row r="7" spans="1:15" ht="15" customHeight="1" x14ac:dyDescent="0.15">
      <c r="B7" s="41"/>
      <c r="C7" s="41"/>
      <c r="D7" s="41"/>
      <c r="E7" s="41"/>
      <c r="F7" s="36"/>
      <c r="G7" s="76" t="s">
        <v>389</v>
      </c>
      <c r="H7" s="41"/>
      <c r="I7" s="41"/>
      <c r="J7" s="41"/>
      <c r="L7" s="178" t="s">
        <v>344</v>
      </c>
      <c r="M7" s="178"/>
      <c r="N7" s="33">
        <f>+抽出!C29</f>
        <v>5</v>
      </c>
      <c r="O7" s="33" t="s">
        <v>345</v>
      </c>
    </row>
    <row r="8" spans="1:15" ht="15" customHeight="1" x14ac:dyDescent="0.15">
      <c r="B8" s="41"/>
      <c r="C8" s="41"/>
      <c r="D8" s="41"/>
      <c r="E8" s="41"/>
      <c r="F8" s="41"/>
      <c r="G8" s="41"/>
      <c r="H8" s="76" t="s">
        <v>388</v>
      </c>
      <c r="I8" s="41"/>
      <c r="J8" s="41"/>
      <c r="K8" s="41"/>
      <c r="L8" s="178" t="s">
        <v>343</v>
      </c>
      <c r="M8" s="178"/>
      <c r="N8" s="33">
        <f>+抽出!D12</f>
        <v>10</v>
      </c>
      <c r="O8" s="33" t="s">
        <v>361</v>
      </c>
    </row>
    <row r="9" spans="1:15" ht="15" customHeight="1" x14ac:dyDescent="0.15">
      <c r="A9" s="119" t="s">
        <v>612</v>
      </c>
      <c r="B9" s="50" t="s">
        <v>337</v>
      </c>
      <c r="C9" s="210" t="s">
        <v>340</v>
      </c>
      <c r="D9" s="210"/>
      <c r="E9" s="210"/>
      <c r="F9" s="210"/>
      <c r="G9" s="69"/>
      <c r="H9" s="76" t="s">
        <v>562</v>
      </c>
      <c r="I9" s="41"/>
      <c r="J9" s="41"/>
      <c r="K9" s="41"/>
      <c r="L9" s="178" t="s">
        <v>362</v>
      </c>
      <c r="M9" s="178"/>
      <c r="N9" s="37">
        <f>IF(抽出!F35&lt;=2.5,"",抽出!F35)</f>
        <v>10</v>
      </c>
      <c r="O9" s="33" t="s">
        <v>358</v>
      </c>
    </row>
    <row r="10" spans="1:15" ht="15" customHeight="1" x14ac:dyDescent="0.15">
      <c r="B10" s="50"/>
      <c r="C10" s="76" t="s">
        <v>683</v>
      </c>
      <c r="D10" s="41"/>
      <c r="E10" s="41"/>
      <c r="F10" s="41"/>
      <c r="G10" s="41"/>
      <c r="H10" s="41"/>
      <c r="I10" s="41"/>
      <c r="J10" s="41"/>
      <c r="K10" s="41"/>
    </row>
    <row r="11" spans="1:15" ht="15" customHeight="1" x14ac:dyDescent="0.15">
      <c r="B11" s="41"/>
      <c r="C11" s="41"/>
      <c r="D11" s="119" t="s">
        <v>612</v>
      </c>
      <c r="E11" s="41" t="s">
        <v>48</v>
      </c>
      <c r="F11" s="41" t="s">
        <v>394</v>
      </c>
      <c r="G11" s="41"/>
      <c r="H11" s="41"/>
      <c r="I11" s="41"/>
      <c r="J11" s="41"/>
      <c r="K11" s="41"/>
      <c r="L11" s="35" t="s">
        <v>90</v>
      </c>
    </row>
    <row r="12" spans="1:15" ht="15" customHeight="1" x14ac:dyDescent="0.15">
      <c r="B12" s="41" t="s">
        <v>16</v>
      </c>
      <c r="C12" s="41"/>
      <c r="D12" s="41"/>
      <c r="E12" s="41"/>
      <c r="F12" s="41"/>
      <c r="G12" s="41"/>
      <c r="H12" s="41"/>
      <c r="I12" s="41"/>
      <c r="J12" s="41"/>
      <c r="K12" s="41"/>
      <c r="L12" s="211" t="s">
        <v>86</v>
      </c>
      <c r="M12" s="211"/>
      <c r="N12" s="33">
        <f>抽出!E52</f>
        <v>15.5</v>
      </c>
      <c r="O12" s="91" t="str">
        <f>抽出!F52</f>
        <v>g</v>
      </c>
    </row>
    <row r="13" spans="1:15" ht="15" customHeight="1" x14ac:dyDescent="0.15">
      <c r="B13" s="41"/>
      <c r="C13" s="41"/>
      <c r="D13" s="119" t="s">
        <v>612</v>
      </c>
      <c r="E13" s="41" t="s">
        <v>380</v>
      </c>
      <c r="F13" s="41" t="s">
        <v>416</v>
      </c>
      <c r="G13" s="41"/>
      <c r="I13" s="41"/>
      <c r="J13" s="41"/>
      <c r="K13" s="41"/>
      <c r="L13" s="211" t="s">
        <v>89</v>
      </c>
      <c r="M13" s="211"/>
      <c r="N13" s="33">
        <f>抽出!E53</f>
        <v>6.8</v>
      </c>
      <c r="O13" s="91" t="str">
        <f>抽出!F53</f>
        <v>g</v>
      </c>
    </row>
    <row r="14" spans="1:15" ht="15" customHeight="1" x14ac:dyDescent="0.15">
      <c r="B14" s="41"/>
      <c r="C14" s="41"/>
      <c r="G14" s="41"/>
      <c r="H14" s="41"/>
      <c r="I14" s="41"/>
      <c r="J14" s="41"/>
      <c r="K14" s="41"/>
      <c r="L14" s="211" t="s">
        <v>87</v>
      </c>
      <c r="M14" s="211"/>
      <c r="N14" s="33">
        <f>抽出!E54</f>
        <v>2.7</v>
      </c>
      <c r="O14" s="91" t="str">
        <f>抽出!F54</f>
        <v>g</v>
      </c>
    </row>
    <row r="15" spans="1:15" ht="15" customHeight="1" x14ac:dyDescent="0.15">
      <c r="B15" s="41"/>
      <c r="C15" s="41"/>
      <c r="D15" s="119" t="s">
        <v>612</v>
      </c>
      <c r="E15" s="15" t="s">
        <v>395</v>
      </c>
      <c r="F15" s="15" t="s">
        <v>396</v>
      </c>
      <c r="G15" s="41"/>
      <c r="H15" s="76"/>
      <c r="I15" s="41"/>
      <c r="J15" s="41"/>
      <c r="K15" s="41"/>
      <c r="L15" s="150" t="s">
        <v>419</v>
      </c>
      <c r="M15" s="150"/>
      <c r="N15" s="33">
        <f>抽出!E55</f>
        <v>73.8</v>
      </c>
      <c r="O15" s="91" t="str">
        <f>抽出!F55</f>
        <v>g</v>
      </c>
    </row>
    <row r="16" spans="1:15" ht="15" customHeight="1" x14ac:dyDescent="0.15">
      <c r="B16" s="41"/>
      <c r="C16" s="41"/>
      <c r="F16" s="41"/>
      <c r="G16" s="76" t="s">
        <v>389</v>
      </c>
      <c r="H16" s="76"/>
      <c r="I16" s="41"/>
      <c r="J16" s="41"/>
      <c r="K16" s="41"/>
      <c r="L16" s="212" t="s">
        <v>88</v>
      </c>
      <c r="M16" s="213"/>
      <c r="N16" s="33">
        <f>抽出!L19</f>
        <v>2.34</v>
      </c>
      <c r="O16" s="151" t="str">
        <f>抽出!N52</f>
        <v>g</v>
      </c>
    </row>
    <row r="17" spans="1:17" ht="15" customHeight="1" x14ac:dyDescent="0.15">
      <c r="B17" s="41"/>
      <c r="C17" s="41"/>
      <c r="D17" s="41"/>
      <c r="E17" s="41"/>
      <c r="F17" s="41"/>
      <c r="G17" s="69"/>
      <c r="H17" s="76" t="s">
        <v>388</v>
      </c>
      <c r="I17" s="41"/>
      <c r="J17" s="41"/>
      <c r="K17" s="41"/>
      <c r="L17" s="212"/>
      <c r="M17" s="213"/>
      <c r="N17" s="33"/>
      <c r="O17" s="151"/>
    </row>
    <row r="18" spans="1:17" ht="15" customHeight="1" x14ac:dyDescent="0.15">
      <c r="A18" s="119" t="s">
        <v>612</v>
      </c>
      <c r="B18" s="50" t="s">
        <v>339</v>
      </c>
      <c r="C18" s="210" t="s">
        <v>397</v>
      </c>
      <c r="D18" s="210"/>
      <c r="E18" s="210"/>
      <c r="F18" s="210"/>
      <c r="G18" s="41"/>
      <c r="H18" s="76" t="s">
        <v>400</v>
      </c>
      <c r="I18" s="41"/>
      <c r="J18" s="41"/>
      <c r="K18" s="41"/>
      <c r="L18" s="211"/>
      <c r="M18" s="211"/>
      <c r="N18" s="33"/>
      <c r="O18" s="151"/>
    </row>
    <row r="19" spans="1:17" ht="15" customHeight="1" x14ac:dyDescent="0.15">
      <c r="B19" s="41"/>
      <c r="C19" s="76" t="s">
        <v>683</v>
      </c>
      <c r="D19" s="41"/>
      <c r="E19" s="41"/>
      <c r="F19" s="41"/>
      <c r="G19" s="41"/>
      <c r="H19" s="41"/>
      <c r="I19" s="41"/>
      <c r="J19" s="41"/>
      <c r="K19" s="41"/>
      <c r="L19" s="211"/>
      <c r="M19" s="211"/>
      <c r="N19" s="33"/>
      <c r="O19" s="151"/>
    </row>
    <row r="20" spans="1:17" ht="15" customHeight="1" x14ac:dyDescent="0.15">
      <c r="B20" s="41"/>
      <c r="C20" s="41"/>
      <c r="I20" s="41"/>
      <c r="J20" s="41"/>
      <c r="K20" s="41"/>
      <c r="L20" s="211"/>
      <c r="M20" s="211"/>
      <c r="N20" s="33"/>
      <c r="O20" s="151"/>
      <c r="Q20" s="77"/>
    </row>
    <row r="21" spans="1:17" ht="15" customHeight="1" x14ac:dyDescent="0.15">
      <c r="B21" s="41"/>
      <c r="C21" s="41"/>
      <c r="D21" s="119" t="s">
        <v>612</v>
      </c>
      <c r="E21" s="41" t="s">
        <v>398</v>
      </c>
      <c r="F21" s="81" t="s">
        <v>561</v>
      </c>
      <c r="G21" s="41"/>
      <c r="H21" s="41"/>
      <c r="I21" s="41"/>
      <c r="J21" s="41"/>
      <c r="K21" s="41"/>
      <c r="L21" s="211"/>
      <c r="M21" s="211"/>
      <c r="N21" s="33"/>
      <c r="O21" s="38"/>
    </row>
    <row r="22" spans="1:17" ht="15" customHeight="1" x14ac:dyDescent="0.15">
      <c r="B22" s="41" t="s">
        <v>16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7" ht="15" customHeight="1" x14ac:dyDescent="0.1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7" ht="15" customHeight="1" x14ac:dyDescent="0.15">
      <c r="D24" s="119" t="s">
        <v>612</v>
      </c>
      <c r="E24" s="15" t="s">
        <v>30</v>
      </c>
      <c r="F24" s="15" t="s">
        <v>368</v>
      </c>
      <c r="J24" s="41">
        <f>+C26*15</f>
        <v>30</v>
      </c>
      <c r="K24" s="15" t="s">
        <v>80</v>
      </c>
      <c r="L24" s="41"/>
      <c r="M24" s="41"/>
      <c r="N24" s="41"/>
      <c r="O24" s="41"/>
    </row>
    <row r="25" spans="1:17" ht="15" customHeight="1" x14ac:dyDescent="0.15">
      <c r="K25" s="41"/>
      <c r="L25" s="41"/>
      <c r="M25" s="41"/>
      <c r="N25" s="41"/>
      <c r="O25" s="41"/>
    </row>
    <row r="26" spans="1:17" ht="15" customHeight="1" x14ac:dyDescent="0.15">
      <c r="A26" s="119" t="s">
        <v>612</v>
      </c>
      <c r="B26" s="15" t="s">
        <v>363</v>
      </c>
      <c r="C26" s="15">
        <v>2</v>
      </c>
      <c r="D26" s="15" t="s">
        <v>358</v>
      </c>
      <c r="E26" s="15" t="s">
        <v>399</v>
      </c>
      <c r="L26" s="41"/>
      <c r="M26" s="41"/>
      <c r="N26" s="41"/>
      <c r="O26" s="41"/>
    </row>
    <row r="27" spans="1:17" ht="15" customHeight="1" x14ac:dyDescent="0.15">
      <c r="L27" s="41"/>
      <c r="M27" s="41"/>
      <c r="N27" s="41"/>
      <c r="O27" s="41"/>
    </row>
    <row r="28" spans="1:17" ht="15" customHeight="1" x14ac:dyDescent="0.15">
      <c r="I28" s="66" t="s">
        <v>374</v>
      </c>
      <c r="K28" s="71"/>
    </row>
    <row r="29" spans="1:17" ht="15" customHeight="1" thickBot="1" x14ac:dyDescent="0.2">
      <c r="B29" s="40" t="s">
        <v>376</v>
      </c>
      <c r="C29" s="16">
        <f>+抽出!D12*抽出!C29/抽出!F39*C5/C26</f>
        <v>2.5</v>
      </c>
      <c r="D29" s="15" t="s">
        <v>49</v>
      </c>
      <c r="I29" s="207" t="s">
        <v>375</v>
      </c>
      <c r="J29" s="207"/>
      <c r="K29" s="72">
        <v>20</v>
      </c>
      <c r="L29" s="15" t="s">
        <v>80</v>
      </c>
    </row>
    <row r="30" spans="1:17" ht="15" customHeight="1" thickTop="1" x14ac:dyDescent="0.15">
      <c r="C30" s="15" t="s">
        <v>364</v>
      </c>
      <c r="F30" s="15">
        <v>15</v>
      </c>
      <c r="G30" s="15" t="s">
        <v>367</v>
      </c>
      <c r="J30" s="15" t="s">
        <v>359</v>
      </c>
      <c r="M30" s="15">
        <f>+G5/C26*K29</f>
        <v>5</v>
      </c>
      <c r="N30" s="15" t="s">
        <v>379</v>
      </c>
    </row>
    <row r="31" spans="1:17" ht="15" customHeight="1" x14ac:dyDescent="0.15">
      <c r="C31" s="15" t="s">
        <v>365</v>
      </c>
      <c r="F31" s="15">
        <v>15</v>
      </c>
      <c r="G31" s="15" t="s">
        <v>361</v>
      </c>
      <c r="J31" s="15" t="s">
        <v>377</v>
      </c>
      <c r="M31" s="15">
        <f>+C29*K29/1000</f>
        <v>0.05</v>
      </c>
      <c r="N31" s="15" t="s">
        <v>378</v>
      </c>
    </row>
    <row r="32" spans="1:17" ht="15" customHeight="1" x14ac:dyDescent="0.15">
      <c r="C32" s="15" t="s">
        <v>366</v>
      </c>
      <c r="F32" s="15">
        <f>+抽出!I31*10/抽出!F39*'MA-GCA法'!C5/'MA-GCA法'!C26</f>
        <v>12.5</v>
      </c>
      <c r="G32" s="15" t="s">
        <v>361</v>
      </c>
      <c r="J32" s="15" t="s">
        <v>364</v>
      </c>
      <c r="M32" s="15">
        <f>+F30*K29</f>
        <v>300</v>
      </c>
      <c r="N32" s="15" t="s">
        <v>378</v>
      </c>
    </row>
    <row r="33" spans="1:15" ht="15" customHeight="1" x14ac:dyDescent="0.15">
      <c r="J33" s="15" t="s">
        <v>365</v>
      </c>
      <c r="M33" s="15">
        <f>+F31*K29/1000</f>
        <v>0.3</v>
      </c>
      <c r="N33" s="15" t="s">
        <v>378</v>
      </c>
    </row>
    <row r="34" spans="1:15" ht="15" customHeight="1" x14ac:dyDescent="0.15">
      <c r="J34" s="15" t="s">
        <v>366</v>
      </c>
      <c r="M34" s="15">
        <f>+F32*K29/1000</f>
        <v>0.25</v>
      </c>
      <c r="N34" s="15" t="s">
        <v>378</v>
      </c>
    </row>
    <row r="35" spans="1:15" ht="15" customHeight="1" x14ac:dyDescent="0.15"/>
    <row r="36" spans="1:15" ht="15" customHeight="1" x14ac:dyDescent="0.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ht="15" customHeight="1" x14ac:dyDescent="0.15">
      <c r="K37" s="41"/>
      <c r="L37" s="41"/>
      <c r="M37" s="41"/>
      <c r="N37" s="41"/>
      <c r="O37" s="41"/>
    </row>
    <row r="38" spans="1:15" ht="15" customHeight="1" x14ac:dyDescent="0.15">
      <c r="B38" s="15" t="s">
        <v>19</v>
      </c>
      <c r="K38" s="15" t="s">
        <v>51</v>
      </c>
    </row>
    <row r="39" spans="1:15" ht="15" customHeight="1" thickBot="1" x14ac:dyDescent="0.2">
      <c r="B39" s="207" t="s">
        <v>371</v>
      </c>
      <c r="C39" s="207"/>
      <c r="D39" s="54">
        <f>+C29/2</f>
        <v>1.25</v>
      </c>
      <c r="E39" s="15" t="s">
        <v>49</v>
      </c>
      <c r="K39" s="38" t="s">
        <v>25</v>
      </c>
      <c r="L39" s="38" t="s">
        <v>52</v>
      </c>
      <c r="M39" s="206" t="s">
        <v>336</v>
      </c>
      <c r="N39" s="206"/>
      <c r="O39" s="206"/>
    </row>
    <row r="40" spans="1:15" ht="15" customHeight="1" thickTop="1" thickBot="1" x14ac:dyDescent="0.2">
      <c r="A40" s="56"/>
      <c r="B40" s="205" t="s">
        <v>373</v>
      </c>
      <c r="C40" s="205"/>
      <c r="D40" s="57">
        <v>2</v>
      </c>
      <c r="E40" s="73" t="s">
        <v>358</v>
      </c>
      <c r="F40" s="15" t="s">
        <v>356</v>
      </c>
      <c r="G40" s="56"/>
      <c r="H40" s="56"/>
      <c r="I40" s="56"/>
      <c r="J40" s="56"/>
      <c r="K40" s="55"/>
      <c r="L40" s="38"/>
      <c r="M40" s="206"/>
      <c r="N40" s="206"/>
      <c r="O40" s="206"/>
    </row>
    <row r="41" spans="1:15" ht="15" customHeight="1" thickTop="1" thickBot="1" x14ac:dyDescent="0.2">
      <c r="A41" s="56"/>
      <c r="B41" s="133"/>
      <c r="C41" s="56"/>
      <c r="D41" s="56" t="s">
        <v>34</v>
      </c>
      <c r="E41" s="59">
        <f>抽出!F31 *0.1</f>
        <v>0.2</v>
      </c>
      <c r="F41" s="56" t="s">
        <v>18</v>
      </c>
      <c r="G41" s="59">
        <f>+D39*D40/E41</f>
        <v>12.5</v>
      </c>
      <c r="H41" s="56" t="s">
        <v>5</v>
      </c>
      <c r="I41" s="56"/>
      <c r="J41" s="56"/>
      <c r="K41" s="55"/>
      <c r="L41" s="55"/>
      <c r="M41" s="217"/>
      <c r="N41" s="217"/>
      <c r="O41" s="217"/>
    </row>
    <row r="42" spans="1:15" ht="15" customHeight="1" thickTop="1" thickBot="1" x14ac:dyDescent="0.2">
      <c r="A42" s="56"/>
      <c r="B42" s="56"/>
      <c r="C42" s="56"/>
      <c r="D42" s="56"/>
      <c r="E42" s="56"/>
      <c r="F42" s="132" t="s">
        <v>79</v>
      </c>
      <c r="G42" s="59">
        <f>+F31*D40</f>
        <v>30</v>
      </c>
      <c r="H42" s="56" t="s">
        <v>5</v>
      </c>
      <c r="J42" s="56"/>
      <c r="K42" s="55"/>
      <c r="L42" s="55"/>
      <c r="M42" s="217"/>
      <c r="N42" s="217"/>
      <c r="O42" s="217"/>
    </row>
    <row r="43" spans="1:15" ht="15" customHeight="1" thickTop="1" x14ac:dyDescent="0.15">
      <c r="K43" s="55"/>
      <c r="L43" s="55"/>
      <c r="M43" s="217"/>
      <c r="N43" s="217"/>
      <c r="O43" s="217"/>
    </row>
    <row r="44" spans="1:15" ht="15" customHeight="1" thickBot="1" x14ac:dyDescent="0.2">
      <c r="B44" s="207" t="s">
        <v>371</v>
      </c>
      <c r="C44" s="207"/>
      <c r="D44" s="54">
        <f>C29</f>
        <v>2.5</v>
      </c>
      <c r="E44" s="15" t="s">
        <v>49</v>
      </c>
      <c r="K44" s="55"/>
      <c r="L44" s="38"/>
      <c r="M44" s="206"/>
      <c r="N44" s="206"/>
      <c r="O44" s="206"/>
    </row>
    <row r="45" spans="1:15" ht="15" customHeight="1" thickTop="1" thickBot="1" x14ac:dyDescent="0.2">
      <c r="B45" s="205" t="s">
        <v>373</v>
      </c>
      <c r="C45" s="205"/>
      <c r="D45" s="57">
        <v>2</v>
      </c>
      <c r="E45" s="73" t="s">
        <v>358</v>
      </c>
      <c r="F45" s="15" t="s">
        <v>356</v>
      </c>
      <c r="G45" s="56"/>
      <c r="H45" s="56"/>
      <c r="I45" s="56"/>
      <c r="K45" s="55"/>
      <c r="L45" s="38"/>
      <c r="M45" s="206"/>
      <c r="N45" s="206"/>
      <c r="O45" s="206"/>
    </row>
    <row r="46" spans="1:15" ht="15" customHeight="1" thickTop="1" thickBot="1" x14ac:dyDescent="0.2">
      <c r="B46" s="133"/>
      <c r="C46" s="56"/>
      <c r="D46" s="56" t="s">
        <v>34</v>
      </c>
      <c r="E46" s="59">
        <f>E41</f>
        <v>0.2</v>
      </c>
      <c r="F46" s="56" t="s">
        <v>18</v>
      </c>
      <c r="G46" s="59">
        <f>+D44*D45/E46</f>
        <v>25</v>
      </c>
      <c r="H46" s="56" t="s">
        <v>5</v>
      </c>
      <c r="K46" s="55"/>
      <c r="L46" s="38"/>
      <c r="M46" s="206"/>
      <c r="N46" s="206"/>
      <c r="O46" s="206"/>
    </row>
    <row r="47" spans="1:15" ht="15" customHeight="1" thickTop="1" thickBot="1" x14ac:dyDescent="0.2">
      <c r="B47" s="56"/>
      <c r="C47" s="56"/>
      <c r="D47" s="56"/>
      <c r="E47" s="56"/>
      <c r="F47" s="132" t="s">
        <v>79</v>
      </c>
      <c r="G47" s="59">
        <f>F31*D45</f>
        <v>30</v>
      </c>
      <c r="H47" s="56" t="s">
        <v>5</v>
      </c>
      <c r="K47" s="55"/>
      <c r="L47" s="38"/>
      <c r="M47" s="220"/>
      <c r="N47" s="221"/>
      <c r="O47" s="222"/>
    </row>
    <row r="48" spans="1:15" ht="15" customHeight="1" thickTop="1" x14ac:dyDescent="0.15">
      <c r="K48" s="55"/>
      <c r="L48" s="38"/>
      <c r="M48" s="220"/>
      <c r="N48" s="221"/>
      <c r="O48" s="222"/>
    </row>
    <row r="49" spans="1:15" ht="15" customHeight="1" thickBot="1" x14ac:dyDescent="0.2">
      <c r="B49" s="207" t="s">
        <v>371</v>
      </c>
      <c r="C49" s="207"/>
      <c r="D49" s="149">
        <f>D44*1.25</f>
        <v>3.125</v>
      </c>
      <c r="E49" s="15" t="s">
        <v>49</v>
      </c>
      <c r="K49" s="55"/>
      <c r="L49" s="38"/>
      <c r="M49" s="206"/>
      <c r="N49" s="206"/>
      <c r="O49" s="206"/>
    </row>
    <row r="50" spans="1:15" ht="15" customHeight="1" thickTop="1" thickBot="1" x14ac:dyDescent="0.2">
      <c r="B50" s="205" t="s">
        <v>373</v>
      </c>
      <c r="C50" s="205"/>
      <c r="D50" s="57">
        <v>2</v>
      </c>
      <c r="E50" s="73" t="s">
        <v>358</v>
      </c>
      <c r="F50" s="15" t="s">
        <v>356</v>
      </c>
      <c r="G50" s="56"/>
      <c r="H50" s="56"/>
    </row>
    <row r="51" spans="1:15" ht="15" customHeight="1" thickTop="1" thickBot="1" x14ac:dyDescent="0.2">
      <c r="B51" s="133"/>
      <c r="C51" s="56"/>
      <c r="D51" s="56" t="s">
        <v>34</v>
      </c>
      <c r="E51" s="59">
        <f>E41</f>
        <v>0.2</v>
      </c>
      <c r="F51" s="56" t="s">
        <v>18</v>
      </c>
      <c r="G51" s="59">
        <f>+D49*D50/E51</f>
        <v>31.25</v>
      </c>
      <c r="H51" s="56" t="s">
        <v>5</v>
      </c>
    </row>
    <row r="52" spans="1:15" s="56" customFormat="1" ht="15" customHeight="1" thickTop="1" thickBot="1" x14ac:dyDescent="0.2">
      <c r="A52" s="15"/>
      <c r="F52" s="132" t="s">
        <v>79</v>
      </c>
      <c r="G52" s="59">
        <f>+F31*D50</f>
        <v>30</v>
      </c>
      <c r="H52" s="56" t="s">
        <v>5</v>
      </c>
    </row>
    <row r="53" spans="1:15" s="56" customFormat="1" ht="15" customHeight="1" thickTop="1" x14ac:dyDescent="0.15"/>
    <row r="54" spans="1:15" s="56" customFormat="1" ht="15" customHeight="1" x14ac:dyDescent="0.15"/>
    <row r="55" spans="1:15" ht="15" customHeight="1" x14ac:dyDescent="0.15"/>
    <row r="56" spans="1:15" ht="15" customHeight="1" x14ac:dyDescent="0.15"/>
    <row r="57" spans="1:15" ht="15" customHeight="1" x14ac:dyDescent="0.15"/>
    <row r="58" spans="1:15" ht="15" customHeight="1" x14ac:dyDescent="0.15"/>
    <row r="59" spans="1:15" ht="15" customHeight="1" x14ac:dyDescent="0.15"/>
    <row r="60" spans="1:15" ht="14.25" customHeight="1" x14ac:dyDescent="0.15"/>
    <row r="61" spans="1:15" ht="14.25" customHeight="1" x14ac:dyDescent="0.15"/>
  </sheetData>
  <mergeCells count="41">
    <mergeCell ref="B45:C45"/>
    <mergeCell ref="B49:C49"/>
    <mergeCell ref="B50:C50"/>
    <mergeCell ref="N2:O2"/>
    <mergeCell ref="L3:M3"/>
    <mergeCell ref="N3:O3"/>
    <mergeCell ref="C9:F9"/>
    <mergeCell ref="L4:M4"/>
    <mergeCell ref="N4:O4"/>
    <mergeCell ref="L5:M5"/>
    <mergeCell ref="N5:O5"/>
    <mergeCell ref="L7:M7"/>
    <mergeCell ref="L8:M8"/>
    <mergeCell ref="L12:M12"/>
    <mergeCell ref="L13:M13"/>
    <mergeCell ref="L14:M14"/>
    <mergeCell ref="G1:H1"/>
    <mergeCell ref="L2:M2"/>
    <mergeCell ref="L9:M9"/>
    <mergeCell ref="B44:C44"/>
    <mergeCell ref="C18:F18"/>
    <mergeCell ref="M43:O43"/>
    <mergeCell ref="B40:C40"/>
    <mergeCell ref="I29:J29"/>
    <mergeCell ref="B39:C39"/>
    <mergeCell ref="M39:O39"/>
    <mergeCell ref="L18:M18"/>
    <mergeCell ref="L16:M16"/>
    <mergeCell ref="L17:M17"/>
    <mergeCell ref="L19:M19"/>
    <mergeCell ref="L20:M20"/>
    <mergeCell ref="L21:M21"/>
    <mergeCell ref="M48:O48"/>
    <mergeCell ref="M49:O49"/>
    <mergeCell ref="M44:O44"/>
    <mergeCell ref="M45:O45"/>
    <mergeCell ref="M40:O40"/>
    <mergeCell ref="M41:O41"/>
    <mergeCell ref="M46:O46"/>
    <mergeCell ref="M47:O47"/>
    <mergeCell ref="M42:O42"/>
  </mergeCells>
  <phoneticPr fontId="14"/>
  <dataValidations disablePrompts="1" count="1">
    <dataValidation type="list" allowBlank="1" showInputMessage="1" showErrorMessage="1" sqref="C9 C18">
      <formula1>固相種類</formula1>
    </dataValidation>
  </dataValidations>
  <pageMargins left="0.98425196850393704" right="0.59055118110236227" top="0.74803149606299213" bottom="0.74803149606299213" header="0.31496062992125984" footer="0.31496062992125984"/>
  <pageSetup paperSize="9" scale="86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view="pageLayout" zoomScaleNormal="100" workbookViewId="0">
      <selection activeCell="E37" sqref="E37"/>
    </sheetView>
  </sheetViews>
  <sheetFormatPr defaultColWidth="9" defaultRowHeight="18" customHeight="1" x14ac:dyDescent="0.15"/>
  <cols>
    <col min="1" max="1" width="3.625" style="15" customWidth="1"/>
    <col min="2" max="2" width="6.125" style="15" customWidth="1"/>
    <col min="3" max="3" width="3.5" style="15" customWidth="1"/>
    <col min="4" max="4" width="5.875" style="15" customWidth="1"/>
    <col min="5" max="5" width="5.75" style="15" customWidth="1"/>
    <col min="6" max="6" width="12.625" style="15" customWidth="1"/>
    <col min="7" max="7" width="6.75" style="15" customWidth="1"/>
    <col min="8" max="8" width="5.375" style="15" customWidth="1"/>
    <col min="9" max="9" width="4.375" style="15" customWidth="1"/>
    <col min="10" max="10" width="3.5" style="15" customWidth="1"/>
    <col min="11" max="11" width="7.125" style="15" customWidth="1"/>
    <col min="12" max="12" width="6.625" style="15" customWidth="1"/>
    <col min="13" max="13" width="6.75" style="15" customWidth="1"/>
    <col min="14" max="14" width="7.375" style="15" customWidth="1"/>
    <col min="15" max="15" width="4.25" style="15" customWidth="1"/>
    <col min="16" max="16384" width="9" style="15"/>
  </cols>
  <sheetData>
    <row r="1" spans="1:15" ht="15" customHeight="1" thickBot="1" x14ac:dyDescent="0.2">
      <c r="A1" s="15" t="str">
        <f>+抽出!A1</f>
        <v>STQ法前処理シート</v>
      </c>
      <c r="F1" s="43"/>
      <c r="G1" s="203" t="s">
        <v>732</v>
      </c>
      <c r="H1" s="203"/>
      <c r="I1" s="43"/>
    </row>
    <row r="2" spans="1:15" ht="15" customHeight="1" thickTop="1" x14ac:dyDescent="0.15">
      <c r="F2" s="43"/>
      <c r="G2" s="43"/>
      <c r="H2" s="43"/>
      <c r="I2" s="43"/>
      <c r="L2" s="208" t="s">
        <v>0</v>
      </c>
      <c r="M2" s="209"/>
      <c r="N2" s="215">
        <f>+抽出!L10</f>
        <v>42382</v>
      </c>
      <c r="O2" s="216"/>
    </row>
    <row r="3" spans="1:15" ht="15" customHeight="1" x14ac:dyDescent="0.15">
      <c r="F3" s="43"/>
      <c r="G3" s="43"/>
      <c r="H3" s="43"/>
      <c r="I3" s="43"/>
      <c r="L3" s="208" t="s">
        <v>43</v>
      </c>
      <c r="M3" s="209"/>
      <c r="N3" s="215" t="str">
        <f>+抽出!L11</f>
        <v>CS160113A-1</v>
      </c>
      <c r="O3" s="216"/>
    </row>
    <row r="4" spans="1:15" ht="15" customHeight="1" x14ac:dyDescent="0.15">
      <c r="A4" s="88" t="s">
        <v>686</v>
      </c>
      <c r="B4" s="41"/>
      <c r="C4" s="41"/>
      <c r="D4" s="41"/>
      <c r="E4" s="41"/>
      <c r="F4" s="41"/>
      <c r="G4" s="41"/>
      <c r="H4" s="41"/>
      <c r="I4" s="41"/>
      <c r="J4" s="41"/>
      <c r="L4" s="208" t="s">
        <v>23</v>
      </c>
      <c r="M4" s="209"/>
      <c r="N4" s="215" t="str">
        <f>+抽出!L12</f>
        <v>玄米</v>
      </c>
      <c r="O4" s="216"/>
    </row>
    <row r="5" spans="1:15" ht="15" customHeight="1" thickBot="1" x14ac:dyDescent="0.2">
      <c r="A5" s="119" t="s">
        <v>612</v>
      </c>
      <c r="B5" s="41" t="s">
        <v>357</v>
      </c>
      <c r="C5" s="67">
        <v>1</v>
      </c>
      <c r="D5" s="41" t="s">
        <v>358</v>
      </c>
      <c r="E5" s="41"/>
      <c r="F5" s="36" t="s">
        <v>359</v>
      </c>
      <c r="G5" s="72">
        <f>+抽出!C29/抽出!F39*C5</f>
        <v>0.5</v>
      </c>
      <c r="H5" s="41" t="s">
        <v>360</v>
      </c>
      <c r="I5" s="41"/>
      <c r="J5" s="41"/>
      <c r="L5" s="208" t="s">
        <v>21</v>
      </c>
      <c r="M5" s="209"/>
      <c r="N5" s="218"/>
      <c r="O5" s="219"/>
    </row>
    <row r="6" spans="1:15" ht="15" customHeight="1" thickTop="1" x14ac:dyDescent="0.15">
      <c r="B6" s="41"/>
      <c r="C6" s="76" t="s">
        <v>684</v>
      </c>
      <c r="D6" s="41"/>
      <c r="E6" s="41"/>
      <c r="F6" s="36"/>
      <c r="G6" s="76" t="s">
        <v>685</v>
      </c>
      <c r="H6" s="41"/>
      <c r="I6" s="41"/>
      <c r="J6" s="41"/>
    </row>
    <row r="7" spans="1:15" ht="15" customHeight="1" x14ac:dyDescent="0.15">
      <c r="B7" s="41"/>
      <c r="C7" s="41"/>
      <c r="D7" s="41"/>
      <c r="E7" s="41"/>
      <c r="F7" s="36"/>
      <c r="G7" s="76" t="s">
        <v>389</v>
      </c>
      <c r="H7" s="41"/>
      <c r="I7" s="41"/>
      <c r="J7" s="41"/>
      <c r="L7" s="178" t="s">
        <v>344</v>
      </c>
      <c r="M7" s="178"/>
      <c r="N7" s="33">
        <f>+抽出!C29</f>
        <v>5</v>
      </c>
      <c r="O7" s="33" t="s">
        <v>345</v>
      </c>
    </row>
    <row r="8" spans="1:15" ht="15" customHeight="1" x14ac:dyDescent="0.15">
      <c r="B8" s="41"/>
      <c r="C8" s="41"/>
      <c r="D8" s="41"/>
      <c r="E8" s="41"/>
      <c r="F8" s="41"/>
      <c r="G8" s="41"/>
      <c r="H8" s="76" t="s">
        <v>388</v>
      </c>
      <c r="I8" s="41"/>
      <c r="J8" s="41"/>
      <c r="K8" s="41"/>
      <c r="L8" s="178" t="s">
        <v>343</v>
      </c>
      <c r="M8" s="178"/>
      <c r="N8" s="33">
        <f>+抽出!D12</f>
        <v>10</v>
      </c>
      <c r="O8" s="33" t="s">
        <v>361</v>
      </c>
    </row>
    <row r="9" spans="1:15" ht="15" customHeight="1" x14ac:dyDescent="0.15">
      <c r="A9" s="119" t="s">
        <v>612</v>
      </c>
      <c r="B9" s="50" t="s">
        <v>337</v>
      </c>
      <c r="C9" s="210" t="s">
        <v>402</v>
      </c>
      <c r="D9" s="210"/>
      <c r="E9" s="210"/>
      <c r="F9" s="210"/>
      <c r="G9" s="69"/>
      <c r="H9" s="76" t="s">
        <v>404</v>
      </c>
      <c r="I9" s="41"/>
      <c r="J9" s="41"/>
      <c r="K9" s="41"/>
      <c r="L9" s="178" t="s">
        <v>362</v>
      </c>
      <c r="M9" s="178"/>
      <c r="N9" s="37">
        <f>IF(抽出!F35&lt;=2.5,"",抽出!F35)</f>
        <v>10</v>
      </c>
      <c r="O9" s="33" t="s">
        <v>358</v>
      </c>
    </row>
    <row r="10" spans="1:15" ht="15" customHeight="1" x14ac:dyDescent="0.15">
      <c r="B10" s="50"/>
      <c r="C10" s="76" t="s">
        <v>674</v>
      </c>
      <c r="D10" s="41"/>
      <c r="E10" s="41"/>
      <c r="F10" s="41"/>
      <c r="G10" s="41"/>
      <c r="H10" s="41"/>
      <c r="I10" s="41"/>
      <c r="J10" s="41"/>
      <c r="K10" s="41"/>
    </row>
    <row r="11" spans="1:15" ht="15" customHeight="1" x14ac:dyDescent="0.15">
      <c r="B11" s="41"/>
      <c r="C11" s="41"/>
      <c r="D11" s="119" t="s">
        <v>612</v>
      </c>
      <c r="E11" s="41" t="s">
        <v>50</v>
      </c>
      <c r="F11" s="223" t="s">
        <v>411</v>
      </c>
      <c r="G11" s="223"/>
      <c r="H11" s="223"/>
      <c r="I11" s="103"/>
      <c r="J11" s="41"/>
      <c r="K11" s="41"/>
      <c r="L11" s="35" t="s">
        <v>90</v>
      </c>
    </row>
    <row r="12" spans="1:15" ht="15" customHeight="1" x14ac:dyDescent="0.15">
      <c r="B12" s="41" t="s">
        <v>16</v>
      </c>
      <c r="C12" s="41"/>
      <c r="E12" s="41"/>
      <c r="F12" s="41"/>
      <c r="G12" s="41"/>
      <c r="H12" s="41"/>
      <c r="I12" s="41"/>
      <c r="J12" s="41"/>
      <c r="K12" s="41"/>
      <c r="L12" s="211" t="s">
        <v>86</v>
      </c>
      <c r="M12" s="211"/>
      <c r="N12" s="33">
        <f>抽出!E52</f>
        <v>15.5</v>
      </c>
      <c r="O12" s="91" t="str">
        <f>抽出!F52</f>
        <v>g</v>
      </c>
    </row>
    <row r="13" spans="1:15" ht="15" customHeight="1" x14ac:dyDescent="0.15">
      <c r="B13" s="41"/>
      <c r="C13" s="41"/>
      <c r="D13" s="119" t="s">
        <v>612</v>
      </c>
      <c r="E13" s="41" t="s">
        <v>380</v>
      </c>
      <c r="F13" s="41" t="s">
        <v>413</v>
      </c>
      <c r="G13" s="41"/>
      <c r="J13" s="41"/>
      <c r="K13" s="41"/>
      <c r="L13" s="211" t="s">
        <v>89</v>
      </c>
      <c r="M13" s="211"/>
      <c r="N13" s="33">
        <f>抽出!E53</f>
        <v>6.8</v>
      </c>
      <c r="O13" s="91" t="str">
        <f>抽出!F53</f>
        <v>g</v>
      </c>
    </row>
    <row r="14" spans="1:15" ht="15" customHeight="1" x14ac:dyDescent="0.15">
      <c r="B14" s="41"/>
      <c r="C14" s="41"/>
      <c r="F14" s="41"/>
      <c r="G14" s="76" t="s">
        <v>389</v>
      </c>
      <c r="H14" s="76"/>
      <c r="I14" s="41"/>
      <c r="J14" s="41"/>
      <c r="K14" s="41"/>
      <c r="L14" s="211" t="s">
        <v>87</v>
      </c>
      <c r="M14" s="211"/>
      <c r="N14" s="33">
        <f>抽出!E54</f>
        <v>2.7</v>
      </c>
      <c r="O14" s="91" t="str">
        <f>抽出!F54</f>
        <v>g</v>
      </c>
    </row>
    <row r="15" spans="1:15" ht="15" customHeight="1" x14ac:dyDescent="0.15">
      <c r="B15" s="41"/>
      <c r="C15" s="41"/>
      <c r="D15" s="41"/>
      <c r="E15" s="41"/>
      <c r="F15" s="41"/>
      <c r="G15" s="69"/>
      <c r="H15" s="76" t="s">
        <v>388</v>
      </c>
      <c r="I15" s="41"/>
      <c r="J15" s="41"/>
      <c r="K15" s="41"/>
      <c r="L15" s="150" t="s">
        <v>419</v>
      </c>
      <c r="M15" s="150"/>
      <c r="N15" s="33">
        <f>抽出!E55</f>
        <v>73.8</v>
      </c>
      <c r="O15" s="91" t="str">
        <f>抽出!F55</f>
        <v>g</v>
      </c>
    </row>
    <row r="16" spans="1:15" ht="15" customHeight="1" x14ac:dyDescent="0.15">
      <c r="A16" s="119" t="s">
        <v>612</v>
      </c>
      <c r="B16" s="50" t="s">
        <v>339</v>
      </c>
      <c r="C16" s="210" t="s">
        <v>340</v>
      </c>
      <c r="D16" s="210"/>
      <c r="E16" s="210"/>
      <c r="F16" s="210"/>
      <c r="G16" s="41"/>
      <c r="H16" s="76" t="s">
        <v>410</v>
      </c>
      <c r="I16" s="41"/>
      <c r="J16" s="41"/>
      <c r="K16" s="41"/>
      <c r="L16" s="212" t="s">
        <v>88</v>
      </c>
      <c r="M16" s="213"/>
      <c r="N16" s="33">
        <f>抽出!L19</f>
        <v>2.34</v>
      </c>
      <c r="O16" s="151" t="str">
        <f>抽出!N52</f>
        <v>g</v>
      </c>
    </row>
    <row r="17" spans="1:17" ht="15" customHeight="1" x14ac:dyDescent="0.15">
      <c r="B17" s="41"/>
      <c r="C17" s="76" t="s">
        <v>674</v>
      </c>
      <c r="D17" s="41"/>
      <c r="E17" s="41"/>
      <c r="F17" s="41"/>
      <c r="G17" s="41"/>
      <c r="H17" s="41"/>
      <c r="I17" s="41"/>
      <c r="J17" s="41"/>
      <c r="K17" s="41"/>
      <c r="L17" s="212"/>
      <c r="M17" s="213"/>
      <c r="N17" s="33"/>
      <c r="O17" s="151"/>
    </row>
    <row r="18" spans="1:17" ht="15" customHeight="1" x14ac:dyDescent="0.15">
      <c r="B18" s="41"/>
      <c r="C18" s="41"/>
      <c r="D18" s="119" t="s">
        <v>612</v>
      </c>
      <c r="E18" s="81" t="s">
        <v>398</v>
      </c>
      <c r="F18" s="81" t="s">
        <v>563</v>
      </c>
      <c r="G18" s="41"/>
      <c r="H18" s="41"/>
      <c r="I18" s="41"/>
      <c r="J18" s="41"/>
      <c r="K18" s="41"/>
      <c r="L18" s="211"/>
      <c r="M18" s="211"/>
      <c r="N18" s="33"/>
      <c r="O18" s="151"/>
    </row>
    <row r="19" spans="1:17" ht="15" customHeight="1" x14ac:dyDescent="0.1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211"/>
      <c r="M19" s="211"/>
      <c r="N19" s="33"/>
      <c r="O19" s="151"/>
    </row>
    <row r="20" spans="1:17" ht="15" customHeight="1" x14ac:dyDescent="0.15">
      <c r="A20" s="106"/>
      <c r="B20" s="41" t="s">
        <v>16</v>
      </c>
      <c r="D20" s="41"/>
      <c r="E20" s="41"/>
      <c r="F20" s="41"/>
      <c r="G20" s="41"/>
      <c r="H20" s="41"/>
      <c r="I20" s="41"/>
      <c r="J20" s="41"/>
      <c r="K20" s="41"/>
      <c r="L20" s="211"/>
      <c r="M20" s="211"/>
      <c r="N20" s="33"/>
      <c r="O20" s="151"/>
      <c r="Q20" s="77"/>
    </row>
    <row r="21" spans="1:17" ht="15" customHeight="1" x14ac:dyDescent="0.1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211"/>
      <c r="M21" s="211"/>
      <c r="N21" s="33"/>
      <c r="O21" s="38"/>
    </row>
    <row r="22" spans="1:17" ht="15" customHeight="1" x14ac:dyDescent="0.15">
      <c r="A22" s="119" t="s">
        <v>612</v>
      </c>
      <c r="B22" s="15" t="s">
        <v>363</v>
      </c>
      <c r="C22" s="15">
        <v>4</v>
      </c>
      <c r="D22" s="15" t="s">
        <v>358</v>
      </c>
      <c r="E22" s="15" t="s">
        <v>407</v>
      </c>
      <c r="K22" s="41"/>
      <c r="L22" s="41"/>
      <c r="M22" s="41"/>
      <c r="N22" s="41"/>
      <c r="O22" s="41"/>
    </row>
    <row r="23" spans="1:17" ht="15" customHeight="1" x14ac:dyDescent="0.15">
      <c r="L23" s="41"/>
      <c r="M23" s="41"/>
      <c r="N23" s="41"/>
      <c r="O23" s="41"/>
    </row>
    <row r="24" spans="1:17" ht="15" customHeight="1" thickBot="1" x14ac:dyDescent="0.2">
      <c r="B24" s="40" t="s">
        <v>376</v>
      </c>
      <c r="C24" s="16">
        <f>+抽出!D12*抽出!C29/抽出!F39*C5/C22</f>
        <v>1.25</v>
      </c>
      <c r="D24" s="15" t="s">
        <v>49</v>
      </c>
      <c r="F24" s="66" t="s">
        <v>408</v>
      </c>
      <c r="H24" s="71"/>
      <c r="L24" s="41"/>
      <c r="M24" s="41"/>
      <c r="N24" s="41"/>
      <c r="O24" s="41"/>
    </row>
    <row r="25" spans="1:17" ht="15" customHeight="1" thickTop="1" thickBot="1" x14ac:dyDescent="0.2">
      <c r="F25" s="65" t="s">
        <v>409</v>
      </c>
      <c r="G25" s="72">
        <v>5</v>
      </c>
      <c r="H25" s="15" t="s">
        <v>80</v>
      </c>
      <c r="L25" s="41"/>
      <c r="M25" s="41"/>
      <c r="N25" s="41"/>
      <c r="O25" s="41"/>
    </row>
    <row r="26" spans="1:17" ht="15" customHeight="1" thickTop="1" x14ac:dyDescent="0.15">
      <c r="E26" s="40"/>
      <c r="F26" s="15" t="s">
        <v>359</v>
      </c>
      <c r="G26" s="93">
        <f>+G5/C22*G25</f>
        <v>0.625</v>
      </c>
      <c r="H26" s="15" t="s">
        <v>379</v>
      </c>
      <c r="L26" s="41"/>
      <c r="M26" s="41"/>
      <c r="N26" s="41"/>
      <c r="O26" s="41"/>
    </row>
    <row r="27" spans="1:17" ht="15" customHeight="1" x14ac:dyDescent="0.15">
      <c r="F27" s="15" t="s">
        <v>377</v>
      </c>
      <c r="G27" s="92">
        <f>+C24*G25/1000</f>
        <v>6.2500000000000003E-3</v>
      </c>
      <c r="H27" s="15" t="s">
        <v>378</v>
      </c>
      <c r="L27" s="41"/>
      <c r="M27" s="41"/>
      <c r="N27" s="41"/>
      <c r="O27" s="41"/>
    </row>
    <row r="28" spans="1:17" ht="15" customHeight="1" x14ac:dyDescent="0.1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7" ht="15" customHeight="1" x14ac:dyDescent="0.15">
      <c r="K29" s="41"/>
      <c r="L29" s="41"/>
      <c r="M29" s="41"/>
      <c r="N29" s="41"/>
      <c r="O29" s="41"/>
    </row>
    <row r="30" spans="1:17" ht="15" customHeight="1" x14ac:dyDescent="0.15">
      <c r="B30" s="15" t="s">
        <v>19</v>
      </c>
      <c r="K30" s="15" t="s">
        <v>51</v>
      </c>
    </row>
    <row r="31" spans="1:17" ht="15" customHeight="1" thickBot="1" x14ac:dyDescent="0.2">
      <c r="B31" s="207" t="s">
        <v>371</v>
      </c>
      <c r="C31" s="207"/>
      <c r="D31" s="167">
        <f>+C24/2</f>
        <v>0.625</v>
      </c>
      <c r="E31" s="15" t="s">
        <v>49</v>
      </c>
      <c r="K31" s="38" t="s">
        <v>25</v>
      </c>
      <c r="L31" s="38" t="s">
        <v>52</v>
      </c>
      <c r="M31" s="206" t="s">
        <v>336</v>
      </c>
      <c r="N31" s="206"/>
      <c r="O31" s="206"/>
    </row>
    <row r="32" spans="1:17" ht="15" customHeight="1" thickTop="1" thickBot="1" x14ac:dyDescent="0.2">
      <c r="A32" s="119" t="s">
        <v>612</v>
      </c>
      <c r="B32" s="205" t="s">
        <v>373</v>
      </c>
      <c r="C32" s="205"/>
      <c r="D32" s="57">
        <v>4</v>
      </c>
      <c r="E32" s="73" t="s">
        <v>358</v>
      </c>
      <c r="F32" s="88" t="s">
        <v>735</v>
      </c>
      <c r="G32" s="56"/>
      <c r="H32" s="56"/>
      <c r="I32" s="56"/>
      <c r="J32" s="56"/>
      <c r="K32" s="55"/>
      <c r="L32" s="38"/>
      <c r="M32" s="206"/>
      <c r="N32" s="206"/>
      <c r="O32" s="206"/>
    </row>
    <row r="33" spans="1:15" ht="15" customHeight="1" thickTop="1" thickBot="1" x14ac:dyDescent="0.2">
      <c r="A33" s="56"/>
      <c r="B33" s="175"/>
      <c r="C33" s="119" t="s">
        <v>612</v>
      </c>
      <c r="D33" s="56" t="s">
        <v>34</v>
      </c>
      <c r="E33" s="59">
        <f>抽出!F31 *0.1</f>
        <v>0.2</v>
      </c>
      <c r="F33" s="56" t="s">
        <v>18</v>
      </c>
      <c r="G33" s="59">
        <f>+D31*D32/E33</f>
        <v>12.5</v>
      </c>
      <c r="H33" s="56" t="s">
        <v>5</v>
      </c>
      <c r="I33" s="56"/>
      <c r="J33" s="56"/>
      <c r="K33" s="55"/>
      <c r="L33" s="55"/>
      <c r="M33" s="217"/>
      <c r="N33" s="217"/>
      <c r="O33" s="217"/>
    </row>
    <row r="34" spans="1:15" ht="15" customHeight="1" thickTop="1" x14ac:dyDescent="0.15">
      <c r="J34" s="56"/>
      <c r="K34" s="55"/>
      <c r="L34" s="55"/>
      <c r="M34" s="217"/>
      <c r="N34" s="217"/>
      <c r="O34" s="217"/>
    </row>
    <row r="35" spans="1:15" ht="15" customHeight="1" thickBot="1" x14ac:dyDescent="0.2">
      <c r="B35" s="207" t="s">
        <v>371</v>
      </c>
      <c r="C35" s="207"/>
      <c r="D35" s="149">
        <f>C24</f>
        <v>1.25</v>
      </c>
      <c r="E35" s="15" t="s">
        <v>49</v>
      </c>
      <c r="K35" s="55"/>
      <c r="L35" s="55"/>
      <c r="M35" s="217"/>
      <c r="N35" s="217"/>
      <c r="O35" s="217"/>
    </row>
    <row r="36" spans="1:15" ht="15" customHeight="1" thickTop="1" thickBot="1" x14ac:dyDescent="0.2">
      <c r="A36" s="119" t="s">
        <v>612</v>
      </c>
      <c r="B36" s="205" t="s">
        <v>373</v>
      </c>
      <c r="C36" s="205"/>
      <c r="D36" s="57">
        <v>4</v>
      </c>
      <c r="E36" s="73" t="s">
        <v>358</v>
      </c>
      <c r="F36" s="88" t="s">
        <v>735</v>
      </c>
      <c r="G36" s="56"/>
      <c r="H36" s="56"/>
      <c r="I36" s="56"/>
      <c r="K36" s="55"/>
      <c r="L36" s="38"/>
      <c r="M36" s="206"/>
      <c r="N36" s="206"/>
      <c r="O36" s="206"/>
    </row>
    <row r="37" spans="1:15" s="56" customFormat="1" ht="15" customHeight="1" thickTop="1" thickBot="1" x14ac:dyDescent="0.2">
      <c r="A37" s="15"/>
      <c r="B37" s="175"/>
      <c r="C37" s="119" t="s">
        <v>612</v>
      </c>
      <c r="D37" s="56" t="s">
        <v>34</v>
      </c>
      <c r="E37" s="59">
        <f>E33</f>
        <v>0.2</v>
      </c>
      <c r="F37" s="56" t="s">
        <v>18</v>
      </c>
      <c r="G37" s="59">
        <f>+D35*D36/E37</f>
        <v>25</v>
      </c>
      <c r="H37" s="56" t="s">
        <v>5</v>
      </c>
      <c r="I37" s="15"/>
      <c r="J37" s="15"/>
      <c r="K37" s="55"/>
      <c r="L37" s="38"/>
      <c r="M37" s="206"/>
      <c r="N37" s="206"/>
      <c r="O37" s="206"/>
    </row>
    <row r="38" spans="1:15" s="56" customFormat="1" ht="15" customHeight="1" thickTop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55"/>
      <c r="L38" s="38"/>
      <c r="M38" s="206"/>
      <c r="N38" s="206"/>
      <c r="O38" s="206"/>
    </row>
    <row r="39" spans="1:15" s="56" customFormat="1" ht="15" customHeight="1" thickBot="1" x14ac:dyDescent="0.2">
      <c r="A39" s="15"/>
      <c r="B39" s="207" t="s">
        <v>371</v>
      </c>
      <c r="C39" s="207"/>
      <c r="D39" s="167">
        <f>D35*1.5</f>
        <v>1.875</v>
      </c>
      <c r="E39" s="15" t="s">
        <v>49</v>
      </c>
      <c r="F39" s="15"/>
      <c r="G39" s="15"/>
      <c r="H39" s="15"/>
      <c r="I39" s="15"/>
      <c r="J39" s="15"/>
      <c r="K39" s="55"/>
      <c r="L39" s="38"/>
      <c r="M39" s="220"/>
      <c r="N39" s="221"/>
      <c r="O39" s="222"/>
    </row>
    <row r="40" spans="1:15" ht="15" customHeight="1" thickTop="1" thickBot="1" x14ac:dyDescent="0.2">
      <c r="A40" s="119" t="s">
        <v>612</v>
      </c>
      <c r="B40" s="205" t="s">
        <v>373</v>
      </c>
      <c r="C40" s="205"/>
      <c r="D40" s="57">
        <v>4</v>
      </c>
      <c r="E40" s="73" t="s">
        <v>358</v>
      </c>
      <c r="F40" s="88" t="s">
        <v>735</v>
      </c>
      <c r="G40" s="56"/>
      <c r="H40" s="56"/>
      <c r="K40" s="55"/>
      <c r="L40" s="38"/>
      <c r="M40" s="220"/>
      <c r="N40" s="221"/>
      <c r="O40" s="222"/>
    </row>
    <row r="41" spans="1:15" ht="15" customHeight="1" thickTop="1" thickBot="1" x14ac:dyDescent="0.2">
      <c r="B41" s="175"/>
      <c r="C41" s="119" t="s">
        <v>612</v>
      </c>
      <c r="D41" s="56" t="s">
        <v>34</v>
      </c>
      <c r="E41" s="59">
        <f>E33</f>
        <v>0.2</v>
      </c>
      <c r="F41" s="56" t="s">
        <v>18</v>
      </c>
      <c r="G41" s="59">
        <f>+D39*D40/E41</f>
        <v>37.5</v>
      </c>
      <c r="H41" s="56" t="s">
        <v>5</v>
      </c>
      <c r="K41" s="55"/>
      <c r="L41" s="38"/>
      <c r="M41" s="206"/>
      <c r="N41" s="206"/>
      <c r="O41" s="206"/>
    </row>
    <row r="42" spans="1:15" ht="15" customHeight="1" thickTop="1" x14ac:dyDescent="0.15"/>
    <row r="43" spans="1:15" ht="15" customHeight="1" x14ac:dyDescent="0.15">
      <c r="I43" s="56"/>
    </row>
    <row r="44" spans="1:15" ht="15" customHeight="1" x14ac:dyDescent="0.15"/>
    <row r="45" spans="1:15" ht="14.25" customHeight="1" x14ac:dyDescent="0.15"/>
    <row r="46" spans="1:15" ht="14.25" customHeight="1" x14ac:dyDescent="0.15"/>
  </sheetData>
  <mergeCells count="41">
    <mergeCell ref="B35:C35"/>
    <mergeCell ref="B36:C36"/>
    <mergeCell ref="B39:C39"/>
    <mergeCell ref="B40:C40"/>
    <mergeCell ref="L5:M5"/>
    <mergeCell ref="L20:M20"/>
    <mergeCell ref="L21:M21"/>
    <mergeCell ref="L7:M7"/>
    <mergeCell ref="L8:M8"/>
    <mergeCell ref="C9:F9"/>
    <mergeCell ref="L9:M9"/>
    <mergeCell ref="L12:M12"/>
    <mergeCell ref="L13:M13"/>
    <mergeCell ref="L14:M14"/>
    <mergeCell ref="C16:F16"/>
    <mergeCell ref="L16:M16"/>
    <mergeCell ref="N5:O5"/>
    <mergeCell ref="G1:H1"/>
    <mergeCell ref="L2:M2"/>
    <mergeCell ref="N2:O2"/>
    <mergeCell ref="L3:M3"/>
    <mergeCell ref="N3:O3"/>
    <mergeCell ref="L4:M4"/>
    <mergeCell ref="N4:O4"/>
    <mergeCell ref="L17:M17"/>
    <mergeCell ref="L18:M18"/>
    <mergeCell ref="L19:M19"/>
    <mergeCell ref="F11:H11"/>
    <mergeCell ref="M33:O33"/>
    <mergeCell ref="M34:O34"/>
    <mergeCell ref="B31:C31"/>
    <mergeCell ref="M31:O31"/>
    <mergeCell ref="B32:C32"/>
    <mergeCell ref="M32:O32"/>
    <mergeCell ref="M41:O41"/>
    <mergeCell ref="M38:O38"/>
    <mergeCell ref="M39:O39"/>
    <mergeCell ref="M35:O35"/>
    <mergeCell ref="M40:O40"/>
    <mergeCell ref="M36:O36"/>
    <mergeCell ref="M37:O37"/>
  </mergeCells>
  <phoneticPr fontId="14"/>
  <dataValidations disablePrompts="1" count="2">
    <dataValidation type="list" allowBlank="1" showInputMessage="1" showErrorMessage="1" sqref="F11">
      <formula1>溶出溶媒</formula1>
    </dataValidation>
    <dataValidation type="list" allowBlank="1" showInputMessage="1" showErrorMessage="1" sqref="C16 C9">
      <formula1>固相種類</formula1>
    </dataValidation>
  </dataValidations>
  <pageMargins left="0.98425196850393704" right="0.59055118110236227" top="0.74803149606299213" bottom="0.74803149606299213" header="0.31496062992125984" footer="0.31496062992125984"/>
  <pageSetup paperSize="9" scale="88" fitToHeight="0" orientation="portrait" r:id="rId1"/>
  <headerFooter>
    <oddHeader>&amp;RVer.20160119</oddHeader>
    <oddFooter>&amp;LSMART LAB&amp;C&amp;"HG丸ｺﾞｼｯｸM-PRO,太字"&amp;14AiSTI Science&amp;RVol. PS-081224-01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Layout" topLeftCell="A10" zoomScale="115" zoomScaleNormal="100" zoomScalePageLayoutView="115" workbookViewId="0">
      <selection activeCell="A2" sqref="A2"/>
    </sheetView>
  </sheetViews>
  <sheetFormatPr defaultRowHeight="15" customHeight="1" x14ac:dyDescent="0.15"/>
  <cols>
    <col min="1" max="1" width="5.25" style="134" customWidth="1"/>
    <col min="2" max="2" width="4.25" style="134" customWidth="1"/>
    <col min="3" max="16" width="6" style="134" customWidth="1"/>
    <col min="17" max="16384" width="9" style="134"/>
  </cols>
  <sheetData>
    <row r="1" spans="1:16" ht="13.5" customHeight="1" thickBot="1" x14ac:dyDescent="0.2">
      <c r="A1" s="68" t="str">
        <f>抽出!A1</f>
        <v>STQ法前処理シート</v>
      </c>
      <c r="H1" s="229" t="s">
        <v>711</v>
      </c>
      <c r="I1" s="229"/>
    </row>
    <row r="2" spans="1:16" ht="13.5" customHeight="1" thickTop="1" x14ac:dyDescent="0.15">
      <c r="L2" s="230" t="s">
        <v>0</v>
      </c>
      <c r="M2" s="231"/>
      <c r="N2" s="233">
        <f>+抽出!L10</f>
        <v>42382</v>
      </c>
      <c r="O2" s="234"/>
    </row>
    <row r="3" spans="1:16" ht="13.5" customHeight="1" x14ac:dyDescent="0.15">
      <c r="L3" s="230" t="s">
        <v>43</v>
      </c>
      <c r="M3" s="231"/>
      <c r="N3" s="233" t="str">
        <f>+抽出!L11</f>
        <v>CS160113A-1</v>
      </c>
      <c r="O3" s="234"/>
    </row>
    <row r="4" spans="1:16" ht="13.5" customHeight="1" x14ac:dyDescent="0.15">
      <c r="L4" s="230" t="s">
        <v>23</v>
      </c>
      <c r="M4" s="231"/>
      <c r="N4" s="233" t="str">
        <f>+抽出!L12</f>
        <v>玄米</v>
      </c>
      <c r="O4" s="234"/>
    </row>
    <row r="5" spans="1:16" ht="13.5" customHeight="1" x14ac:dyDescent="0.15">
      <c r="L5" s="230" t="s">
        <v>21</v>
      </c>
      <c r="M5" s="231"/>
      <c r="N5" s="235"/>
      <c r="O5" s="236"/>
    </row>
    <row r="6" spans="1:16" ht="13.5" customHeight="1" x14ac:dyDescent="0.15">
      <c r="C6" s="134" t="s">
        <v>721</v>
      </c>
      <c r="O6" s="148" t="s">
        <v>720</v>
      </c>
    </row>
    <row r="7" spans="1:16" ht="13.5" customHeight="1" x14ac:dyDescent="0.15">
      <c r="C7" s="136" t="s">
        <v>613</v>
      </c>
      <c r="D7" s="137" t="s">
        <v>701</v>
      </c>
      <c r="F7" s="136" t="s">
        <v>613</v>
      </c>
      <c r="G7" s="137" t="s">
        <v>702</v>
      </c>
      <c r="H7" s="137"/>
      <c r="I7" s="136" t="s">
        <v>613</v>
      </c>
      <c r="J7" s="138" t="s">
        <v>703</v>
      </c>
      <c r="L7" s="136" t="s">
        <v>613</v>
      </c>
      <c r="M7" s="138" t="s">
        <v>704</v>
      </c>
      <c r="O7" s="137"/>
    </row>
    <row r="8" spans="1:16" ht="13.5" customHeight="1" x14ac:dyDescent="0.15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6" ht="13.5" customHeight="1" x14ac:dyDescent="0.15">
      <c r="C9" s="134" t="s">
        <v>698</v>
      </c>
      <c r="N9" s="137"/>
      <c r="O9" s="137"/>
      <c r="P9" s="137"/>
    </row>
    <row r="10" spans="1:16" ht="13.5" customHeight="1" x14ac:dyDescent="0.15">
      <c r="B10" s="137"/>
      <c r="C10" s="137" t="s">
        <v>699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pans="1:16" ht="13.5" customHeight="1" x14ac:dyDescent="0.15">
      <c r="B11" s="137"/>
      <c r="C11" s="238" t="s">
        <v>700</v>
      </c>
      <c r="D11" s="238"/>
      <c r="E11" s="238"/>
      <c r="F11" s="227" t="s">
        <v>712</v>
      </c>
      <c r="G11" s="227"/>
      <c r="H11" s="227"/>
      <c r="I11" s="227"/>
      <c r="J11" s="227"/>
      <c r="K11" s="227"/>
      <c r="L11" s="227"/>
      <c r="M11" s="227"/>
      <c r="N11" s="137"/>
    </row>
    <row r="12" spans="1:16" ht="13.5" customHeight="1" x14ac:dyDescent="0.15">
      <c r="B12" s="137"/>
      <c r="C12" s="238"/>
      <c r="D12" s="238"/>
      <c r="E12" s="238"/>
      <c r="F12" s="227"/>
      <c r="G12" s="227"/>
      <c r="H12" s="227"/>
      <c r="I12" s="227"/>
      <c r="J12" s="227"/>
      <c r="K12" s="227"/>
      <c r="L12" s="227"/>
      <c r="M12" s="227"/>
      <c r="N12" s="137"/>
    </row>
    <row r="13" spans="1:16" ht="13.5" customHeight="1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6" ht="13.5" customHeight="1" x14ac:dyDescent="0.15">
      <c r="B14" s="137"/>
      <c r="C14" s="228" t="s">
        <v>714</v>
      </c>
      <c r="D14" s="228"/>
      <c r="E14" s="228"/>
      <c r="F14" s="227" t="s">
        <v>712</v>
      </c>
      <c r="G14" s="227"/>
      <c r="H14" s="227"/>
      <c r="I14" s="227"/>
      <c r="J14" s="227"/>
      <c r="K14" s="227"/>
      <c r="L14" s="227"/>
      <c r="M14" s="227"/>
      <c r="N14" s="137"/>
    </row>
    <row r="15" spans="1:16" ht="13.5" customHeight="1" x14ac:dyDescent="0.15">
      <c r="B15" s="137"/>
      <c r="C15" s="228"/>
      <c r="D15" s="228"/>
      <c r="E15" s="228"/>
      <c r="F15" s="227"/>
      <c r="G15" s="227"/>
      <c r="H15" s="227"/>
      <c r="I15" s="227"/>
      <c r="J15" s="227"/>
      <c r="K15" s="227"/>
      <c r="L15" s="227"/>
      <c r="M15" s="227"/>
      <c r="N15" s="137"/>
    </row>
    <row r="16" spans="1:16" ht="13.5" customHeight="1" x14ac:dyDescent="0.15">
      <c r="B16" s="137"/>
      <c r="C16" s="144"/>
      <c r="D16" s="145"/>
      <c r="E16" s="145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spans="1:15" ht="13.5" customHeight="1" x14ac:dyDescent="0.15">
      <c r="B17" s="137"/>
      <c r="C17" s="228" t="s">
        <v>715</v>
      </c>
      <c r="D17" s="228"/>
      <c r="E17" s="228"/>
      <c r="F17" s="227" t="s">
        <v>712</v>
      </c>
      <c r="G17" s="227"/>
      <c r="H17" s="227"/>
      <c r="I17" s="227"/>
      <c r="J17" s="227"/>
      <c r="K17" s="227"/>
      <c r="L17" s="227"/>
      <c r="M17" s="227"/>
      <c r="N17" s="137"/>
    </row>
    <row r="18" spans="1:15" ht="13.5" customHeight="1" x14ac:dyDescent="0.15">
      <c r="B18" s="137"/>
      <c r="C18" s="228"/>
      <c r="D18" s="228"/>
      <c r="E18" s="228"/>
      <c r="F18" s="227"/>
      <c r="G18" s="227"/>
      <c r="H18" s="227"/>
      <c r="I18" s="227"/>
      <c r="J18" s="227"/>
      <c r="K18" s="227"/>
      <c r="L18" s="227"/>
      <c r="M18" s="227"/>
      <c r="N18" s="137"/>
    </row>
    <row r="19" spans="1:15" ht="13.5" customHeight="1" x14ac:dyDescent="0.15">
      <c r="C19" s="146"/>
      <c r="D19" s="147"/>
      <c r="E19" s="147"/>
    </row>
    <row r="20" spans="1:15" ht="13.5" customHeight="1" x14ac:dyDescent="0.15">
      <c r="C20" s="228" t="s">
        <v>716</v>
      </c>
      <c r="D20" s="228"/>
      <c r="E20" s="228"/>
      <c r="F20" s="227" t="s">
        <v>712</v>
      </c>
      <c r="G20" s="227"/>
      <c r="H20" s="227"/>
      <c r="I20" s="227"/>
      <c r="J20" s="227"/>
      <c r="K20" s="227"/>
      <c r="L20" s="227"/>
      <c r="M20" s="227"/>
    </row>
    <row r="21" spans="1:15" ht="13.5" customHeight="1" x14ac:dyDescent="0.15">
      <c r="C21" s="228"/>
      <c r="D21" s="228"/>
      <c r="E21" s="228"/>
      <c r="F21" s="227"/>
      <c r="G21" s="227"/>
      <c r="H21" s="227"/>
      <c r="I21" s="227"/>
      <c r="J21" s="227"/>
      <c r="K21" s="227"/>
      <c r="L21" s="227"/>
      <c r="M21" s="227"/>
    </row>
    <row r="22" spans="1:15" s="140" customFormat="1" ht="13.5" customHeight="1" x14ac:dyDescent="0.15">
      <c r="C22" s="141"/>
      <c r="D22" s="142"/>
      <c r="E22" s="142"/>
    </row>
    <row r="23" spans="1:15" s="140" customFormat="1" ht="13.5" customHeight="1" x14ac:dyDescent="0.15">
      <c r="C23" s="136" t="s">
        <v>613</v>
      </c>
      <c r="D23" s="143" t="s">
        <v>713</v>
      </c>
      <c r="E23" s="142"/>
      <c r="L23" s="230" t="s">
        <v>0</v>
      </c>
      <c r="M23" s="231"/>
      <c r="N23" s="235"/>
      <c r="O23" s="236"/>
    </row>
    <row r="24" spans="1:15" s="140" customFormat="1" ht="13.5" customHeight="1" x14ac:dyDescent="0.15">
      <c r="C24" s="141"/>
      <c r="D24" s="142"/>
      <c r="E24" s="142"/>
      <c r="L24" s="230" t="s">
        <v>43</v>
      </c>
      <c r="M24" s="231"/>
      <c r="N24" s="233" t="str">
        <f>N3</f>
        <v>CS160113A-1</v>
      </c>
      <c r="O24" s="234"/>
    </row>
    <row r="25" spans="1:15" s="140" customFormat="1" ht="13.5" customHeight="1" x14ac:dyDescent="0.15">
      <c r="C25" s="141"/>
      <c r="D25" s="142"/>
      <c r="E25" s="142"/>
      <c r="L25" s="230" t="s">
        <v>23</v>
      </c>
      <c r="M25" s="231"/>
      <c r="N25" s="233" t="str">
        <f>N4</f>
        <v>玄米</v>
      </c>
      <c r="O25" s="234"/>
    </row>
    <row r="26" spans="1:15" ht="13.5" customHeight="1" x14ac:dyDescent="0.15">
      <c r="C26" s="141"/>
      <c r="D26" s="142"/>
      <c r="E26" s="142"/>
      <c r="F26" s="140"/>
      <c r="G26" s="140"/>
      <c r="H26" s="140"/>
      <c r="I26" s="140"/>
      <c r="J26" s="140"/>
      <c r="K26" s="140"/>
      <c r="L26" s="230" t="s">
        <v>21</v>
      </c>
      <c r="M26" s="231"/>
      <c r="N26" s="235"/>
      <c r="O26" s="236"/>
    </row>
    <row r="27" spans="1:15" ht="13.5" customHeight="1" x14ac:dyDescent="0.15">
      <c r="C27" s="141"/>
      <c r="D27" s="142"/>
      <c r="E27" s="142"/>
      <c r="F27" s="140"/>
      <c r="G27" s="140"/>
      <c r="H27" s="140"/>
      <c r="I27" s="140"/>
      <c r="J27" s="140"/>
      <c r="K27" s="140"/>
      <c r="L27" s="140"/>
      <c r="M27" s="140"/>
      <c r="N27" s="140"/>
      <c r="O27" s="148" t="s">
        <v>720</v>
      </c>
    </row>
    <row r="28" spans="1:15" ht="13.5" customHeight="1" x14ac:dyDescent="0.15">
      <c r="C28" s="232"/>
      <c r="D28" s="239" t="s">
        <v>706</v>
      </c>
      <c r="E28" s="239"/>
      <c r="F28" s="227" t="s">
        <v>712</v>
      </c>
      <c r="G28" s="227"/>
      <c r="H28" s="227"/>
      <c r="I28" s="227"/>
      <c r="J28" s="227"/>
      <c r="K28" s="227"/>
      <c r="L28" s="227"/>
      <c r="M28" s="227"/>
    </row>
    <row r="29" spans="1:15" ht="13.5" customHeight="1" x14ac:dyDescent="0.15">
      <c r="C29" s="232"/>
      <c r="D29" s="239"/>
      <c r="E29" s="239"/>
      <c r="F29" s="227"/>
      <c r="G29" s="227"/>
      <c r="H29" s="227"/>
      <c r="I29" s="227"/>
      <c r="J29" s="227"/>
      <c r="K29" s="227"/>
      <c r="L29" s="227"/>
      <c r="M29" s="227"/>
    </row>
    <row r="30" spans="1:15" ht="13.5" customHeight="1" x14ac:dyDescent="0.15"/>
    <row r="31" spans="1:15" ht="13.5" customHeight="1" x14ac:dyDescent="0.1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</row>
    <row r="32" spans="1:15" ht="13.5" customHeight="1" x14ac:dyDescent="0.15">
      <c r="B32" s="137"/>
      <c r="C32" s="134" t="s">
        <v>722</v>
      </c>
      <c r="J32" s="137"/>
      <c r="K32" s="137"/>
      <c r="L32" s="230" t="s">
        <v>707</v>
      </c>
      <c r="M32" s="231"/>
      <c r="N32" s="233">
        <f>+N2</f>
        <v>42382</v>
      </c>
      <c r="O32" s="234"/>
    </row>
    <row r="33" spans="2:15" ht="13.5" customHeight="1" x14ac:dyDescent="0.15">
      <c r="B33" s="137"/>
      <c r="C33" s="136" t="s">
        <v>613</v>
      </c>
      <c r="D33" s="137" t="s">
        <v>696</v>
      </c>
      <c r="E33" s="137"/>
      <c r="F33" s="137"/>
      <c r="G33" s="136" t="s">
        <v>613</v>
      </c>
      <c r="H33" s="137" t="s">
        <v>697</v>
      </c>
      <c r="I33" s="137"/>
      <c r="J33" s="137"/>
      <c r="L33" s="230" t="s">
        <v>708</v>
      </c>
      <c r="M33" s="231"/>
      <c r="N33" s="233" t="str">
        <f t="shared" ref="N33:N34" si="0">+N3</f>
        <v>CS160113A-1</v>
      </c>
      <c r="O33" s="234"/>
    </row>
    <row r="34" spans="2:15" ht="13.5" customHeight="1" x14ac:dyDescent="0.15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230" t="s">
        <v>709</v>
      </c>
      <c r="M34" s="231"/>
      <c r="N34" s="233" t="str">
        <f t="shared" si="0"/>
        <v>玄米</v>
      </c>
      <c r="O34" s="234"/>
    </row>
    <row r="35" spans="2:15" ht="13.5" customHeight="1" x14ac:dyDescent="0.15">
      <c r="B35" s="137"/>
      <c r="C35" s="137" t="s">
        <v>698</v>
      </c>
      <c r="D35" s="137"/>
      <c r="E35" s="137"/>
      <c r="F35" s="137"/>
      <c r="G35" s="137"/>
      <c r="H35" s="137"/>
      <c r="I35" s="137"/>
      <c r="J35" s="137"/>
      <c r="K35" s="137"/>
      <c r="L35" s="230" t="s">
        <v>710</v>
      </c>
      <c r="M35" s="231"/>
      <c r="N35" s="235"/>
      <c r="O35" s="236"/>
    </row>
    <row r="36" spans="2:15" ht="13.5" customHeight="1" x14ac:dyDescent="0.15">
      <c r="B36" s="137"/>
      <c r="C36" s="137" t="s">
        <v>699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48" t="s">
        <v>720</v>
      </c>
    </row>
    <row r="37" spans="2:15" ht="13.5" customHeight="1" x14ac:dyDescent="0.15">
      <c r="B37" s="137"/>
      <c r="C37" s="237" t="s">
        <v>705</v>
      </c>
      <c r="D37" s="237"/>
      <c r="E37" s="237"/>
      <c r="F37" s="227" t="s">
        <v>712</v>
      </c>
      <c r="G37" s="227"/>
      <c r="H37" s="227"/>
      <c r="I37" s="227"/>
      <c r="J37" s="227"/>
      <c r="K37" s="227"/>
      <c r="L37" s="227"/>
      <c r="M37" s="227"/>
      <c r="N37" s="137"/>
    </row>
    <row r="38" spans="2:15" ht="13.5" customHeight="1" x14ac:dyDescent="0.15">
      <c r="B38" s="137"/>
      <c r="C38" s="237"/>
      <c r="D38" s="237"/>
      <c r="E38" s="237"/>
      <c r="F38" s="227"/>
      <c r="G38" s="227"/>
      <c r="H38" s="227"/>
      <c r="I38" s="227"/>
      <c r="J38" s="227"/>
      <c r="K38" s="227"/>
      <c r="L38" s="227"/>
      <c r="M38" s="227"/>
      <c r="N38" s="137"/>
    </row>
    <row r="39" spans="2:15" ht="13.5" customHeight="1" x14ac:dyDescent="0.15">
      <c r="B39" s="137"/>
      <c r="C39" s="137"/>
      <c r="D39" s="139"/>
      <c r="E39" s="139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2:15" ht="13.5" customHeight="1" x14ac:dyDescent="0.15">
      <c r="B40" s="137"/>
      <c r="C40" s="143"/>
      <c r="D40" s="228" t="s">
        <v>717</v>
      </c>
      <c r="E40" s="228"/>
      <c r="F40" s="227" t="s">
        <v>712</v>
      </c>
      <c r="G40" s="227"/>
      <c r="H40" s="227"/>
      <c r="I40" s="227"/>
      <c r="J40" s="227"/>
      <c r="K40" s="227"/>
      <c r="L40" s="227"/>
      <c r="M40" s="227"/>
      <c r="N40" s="137"/>
    </row>
    <row r="41" spans="2:15" ht="13.5" customHeight="1" x14ac:dyDescent="0.15">
      <c r="B41" s="137"/>
      <c r="C41" s="143"/>
      <c r="D41" s="228"/>
      <c r="E41" s="228"/>
      <c r="F41" s="227"/>
      <c r="G41" s="227"/>
      <c r="H41" s="227"/>
      <c r="I41" s="227"/>
      <c r="J41" s="227"/>
      <c r="K41" s="227"/>
      <c r="L41" s="227"/>
      <c r="M41" s="227"/>
      <c r="N41" s="137"/>
    </row>
    <row r="42" spans="2:15" ht="13.5" customHeight="1" x14ac:dyDescent="0.15">
      <c r="B42" s="137"/>
      <c r="C42" s="138"/>
      <c r="D42" s="145"/>
      <c r="E42" s="145"/>
      <c r="F42" s="137"/>
      <c r="G42" s="137"/>
      <c r="H42" s="137"/>
      <c r="I42" s="137"/>
      <c r="J42" s="137"/>
      <c r="K42" s="137"/>
      <c r="L42" s="137"/>
      <c r="M42" s="137"/>
      <c r="N42" s="137"/>
      <c r="O42" s="137"/>
    </row>
    <row r="43" spans="2:15" ht="13.5" customHeight="1" x14ac:dyDescent="0.15">
      <c r="B43" s="137"/>
      <c r="C43" s="143"/>
      <c r="D43" s="228" t="s">
        <v>718</v>
      </c>
      <c r="E43" s="228"/>
      <c r="F43" s="227" t="s">
        <v>712</v>
      </c>
      <c r="G43" s="227"/>
      <c r="H43" s="227"/>
      <c r="I43" s="227"/>
      <c r="J43" s="227"/>
      <c r="K43" s="227"/>
      <c r="L43" s="227"/>
      <c r="M43" s="227"/>
    </row>
    <row r="44" spans="2:15" ht="13.5" customHeight="1" x14ac:dyDescent="0.15">
      <c r="B44" s="137"/>
      <c r="C44" s="143"/>
      <c r="D44" s="228"/>
      <c r="E44" s="228"/>
      <c r="F44" s="227"/>
      <c r="G44" s="227"/>
      <c r="H44" s="227"/>
      <c r="I44" s="227"/>
      <c r="J44" s="227"/>
      <c r="K44" s="227"/>
      <c r="L44" s="227"/>
      <c r="M44" s="227"/>
    </row>
    <row r="45" spans="2:15" ht="13.5" customHeight="1" x14ac:dyDescent="0.15">
      <c r="B45" s="137"/>
      <c r="C45" s="138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2:15" ht="13.5" customHeight="1" x14ac:dyDescent="0.15">
      <c r="B46" s="137"/>
      <c r="C46" s="136" t="s">
        <v>613</v>
      </c>
      <c r="D46" s="143" t="s">
        <v>713</v>
      </c>
      <c r="E46" s="142"/>
      <c r="F46" s="140"/>
      <c r="G46" s="140"/>
      <c r="H46" s="140"/>
      <c r="I46" s="140"/>
      <c r="J46" s="137"/>
      <c r="K46" s="137"/>
      <c r="L46" s="230" t="s">
        <v>0</v>
      </c>
      <c r="M46" s="231"/>
      <c r="N46" s="235"/>
      <c r="O46" s="236"/>
    </row>
    <row r="47" spans="2:15" ht="13.5" customHeight="1" x14ac:dyDescent="0.15">
      <c r="B47" s="137"/>
      <c r="L47" s="230" t="s">
        <v>43</v>
      </c>
      <c r="M47" s="231"/>
      <c r="N47" s="233" t="str">
        <f>N33</f>
        <v>CS160113A-1</v>
      </c>
      <c r="O47" s="234"/>
    </row>
    <row r="48" spans="2:15" ht="13.5" customHeight="1" x14ac:dyDescent="0.15">
      <c r="L48" s="230" t="s">
        <v>23</v>
      </c>
      <c r="M48" s="231"/>
      <c r="N48" s="233" t="str">
        <f>N34</f>
        <v>玄米</v>
      </c>
      <c r="O48" s="234"/>
    </row>
    <row r="49" spans="3:15" ht="13.5" customHeight="1" x14ac:dyDescent="0.15">
      <c r="L49" s="230" t="s">
        <v>21</v>
      </c>
      <c r="M49" s="231"/>
      <c r="N49" s="235"/>
      <c r="O49" s="236"/>
    </row>
    <row r="50" spans="3:15" ht="13.5" customHeight="1" x14ac:dyDescent="0.15">
      <c r="O50" s="148" t="s">
        <v>720</v>
      </c>
    </row>
    <row r="51" spans="3:15" ht="13.5" customHeight="1" x14ac:dyDescent="0.15">
      <c r="C51" s="143"/>
      <c r="D51" s="228" t="s">
        <v>719</v>
      </c>
      <c r="E51" s="228"/>
      <c r="F51" s="227" t="s">
        <v>712</v>
      </c>
      <c r="G51" s="227"/>
      <c r="H51" s="227"/>
      <c r="I51" s="227"/>
      <c r="J51" s="227"/>
      <c r="K51" s="227"/>
      <c r="L51" s="227"/>
      <c r="M51" s="227"/>
    </row>
    <row r="52" spans="3:15" ht="13.5" customHeight="1" x14ac:dyDescent="0.15">
      <c r="C52" s="143"/>
      <c r="D52" s="228"/>
      <c r="E52" s="228"/>
      <c r="F52" s="227"/>
      <c r="G52" s="227"/>
      <c r="H52" s="227"/>
      <c r="I52" s="227"/>
      <c r="J52" s="227"/>
      <c r="K52" s="227"/>
      <c r="L52" s="227"/>
      <c r="M52" s="227"/>
    </row>
    <row r="53" spans="3:15" ht="13.5" customHeight="1" x14ac:dyDescent="0.15">
      <c r="C53" s="140"/>
      <c r="D53" s="147"/>
      <c r="E53" s="147"/>
    </row>
    <row r="54" spans="3:15" ht="13.5" customHeight="1" x14ac:dyDescent="0.15">
      <c r="C54" s="143"/>
      <c r="D54" s="228" t="s">
        <v>719</v>
      </c>
      <c r="E54" s="228"/>
      <c r="F54" s="227" t="s">
        <v>712</v>
      </c>
      <c r="G54" s="227"/>
      <c r="H54" s="227"/>
      <c r="I54" s="227"/>
      <c r="J54" s="227"/>
      <c r="K54" s="227"/>
      <c r="L54" s="227"/>
      <c r="M54" s="227"/>
    </row>
    <row r="55" spans="3:15" ht="15" customHeight="1" x14ac:dyDescent="0.15">
      <c r="C55" s="143"/>
      <c r="D55" s="228"/>
      <c r="E55" s="228"/>
      <c r="F55" s="227"/>
      <c r="G55" s="227"/>
      <c r="H55" s="227"/>
      <c r="I55" s="227"/>
      <c r="J55" s="227"/>
      <c r="K55" s="227"/>
      <c r="L55" s="227"/>
      <c r="M55" s="227"/>
    </row>
  </sheetData>
  <mergeCells count="54">
    <mergeCell ref="D40:E41"/>
    <mergeCell ref="D43:E44"/>
    <mergeCell ref="C37:E38"/>
    <mergeCell ref="C11:E12"/>
    <mergeCell ref="N2:O2"/>
    <mergeCell ref="N3:O3"/>
    <mergeCell ref="N4:O4"/>
    <mergeCell ref="N5:O5"/>
    <mergeCell ref="L2:M2"/>
    <mergeCell ref="L3:M3"/>
    <mergeCell ref="L4:M4"/>
    <mergeCell ref="L5:M5"/>
    <mergeCell ref="D28:E29"/>
    <mergeCell ref="L23:M23"/>
    <mergeCell ref="N23:O23"/>
    <mergeCell ref="L24:M24"/>
    <mergeCell ref="N24:O24"/>
    <mergeCell ref="L25:M25"/>
    <mergeCell ref="N25:O25"/>
    <mergeCell ref="L26:M26"/>
    <mergeCell ref="N26:O26"/>
    <mergeCell ref="N32:O32"/>
    <mergeCell ref="L33:M33"/>
    <mergeCell ref="N33:O33"/>
    <mergeCell ref="L34:M34"/>
    <mergeCell ref="N34:O34"/>
    <mergeCell ref="N35:O35"/>
    <mergeCell ref="L46:M46"/>
    <mergeCell ref="N46:O46"/>
    <mergeCell ref="L47:M47"/>
    <mergeCell ref="N47:O47"/>
    <mergeCell ref="F40:M41"/>
    <mergeCell ref="F43:M44"/>
    <mergeCell ref="N48:O48"/>
    <mergeCell ref="L49:M49"/>
    <mergeCell ref="N49:O49"/>
    <mergeCell ref="D51:E52"/>
    <mergeCell ref="F51:M52"/>
    <mergeCell ref="F54:M55"/>
    <mergeCell ref="C14:E15"/>
    <mergeCell ref="C17:E18"/>
    <mergeCell ref="C20:E21"/>
    <mergeCell ref="H1:I1"/>
    <mergeCell ref="D54:E55"/>
    <mergeCell ref="F11:M12"/>
    <mergeCell ref="F14:M15"/>
    <mergeCell ref="F17:M18"/>
    <mergeCell ref="F20:M21"/>
    <mergeCell ref="F28:M29"/>
    <mergeCell ref="F37:M38"/>
    <mergeCell ref="L48:M48"/>
    <mergeCell ref="L35:M35"/>
    <mergeCell ref="L32:M32"/>
    <mergeCell ref="C28:C29"/>
  </mergeCells>
  <phoneticPr fontId="33"/>
  <pageMargins left="0.7" right="0.7" top="0.75" bottom="0.75" header="0.3" footer="0.3"/>
  <pageSetup paperSize="9" scale="95" fitToHeight="0" orientation="portrait" r:id="rId1"/>
  <headerFooter>
    <oddHeader>&amp;RVer.20160119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F4" sqref="F4"/>
    </sheetView>
  </sheetViews>
  <sheetFormatPr defaultRowHeight="13.5" x14ac:dyDescent="0.15"/>
  <cols>
    <col min="1" max="1" width="4.5" customWidth="1"/>
    <col min="2" max="2" width="11.125" customWidth="1"/>
    <col min="3" max="3" width="10.75" customWidth="1"/>
    <col min="4" max="4" width="33.5" customWidth="1"/>
    <col min="5" max="5" width="33.875" customWidth="1"/>
    <col min="6" max="6" width="11" bestFit="1" customWidth="1"/>
    <col min="7" max="8" width="30.125" customWidth="1"/>
  </cols>
  <sheetData>
    <row r="2" spans="1:9" x14ac:dyDescent="0.15">
      <c r="A2" s="22" t="s">
        <v>54</v>
      </c>
      <c r="B2" s="22" t="s">
        <v>21</v>
      </c>
      <c r="C2" s="22" t="s">
        <v>23</v>
      </c>
      <c r="D2" s="22" t="s">
        <v>6</v>
      </c>
      <c r="E2" s="22" t="s">
        <v>318</v>
      </c>
      <c r="F2" s="22" t="s">
        <v>332</v>
      </c>
      <c r="G2" s="22" t="s">
        <v>347</v>
      </c>
      <c r="H2" s="22" t="s">
        <v>604</v>
      </c>
    </row>
    <row r="3" spans="1:9" x14ac:dyDescent="0.15">
      <c r="A3" s="23">
        <v>1</v>
      </c>
      <c r="B3" s="23"/>
      <c r="C3" s="23"/>
      <c r="D3" s="23"/>
      <c r="E3" s="23"/>
      <c r="F3" s="23"/>
      <c r="G3" s="23"/>
      <c r="H3" s="23"/>
      <c r="I3" s="29" t="s">
        <v>77</v>
      </c>
    </row>
    <row r="4" spans="1:9" x14ac:dyDescent="0.15">
      <c r="A4" s="23">
        <v>2</v>
      </c>
      <c r="B4" s="23" t="s">
        <v>743</v>
      </c>
      <c r="C4" s="23" t="s">
        <v>597</v>
      </c>
      <c r="D4" s="23" t="s">
        <v>598</v>
      </c>
      <c r="E4" s="23" t="s">
        <v>319</v>
      </c>
      <c r="F4" s="23" t="s">
        <v>671</v>
      </c>
      <c r="G4" s="23" t="s">
        <v>349</v>
      </c>
      <c r="H4" s="23" t="s">
        <v>605</v>
      </c>
    </row>
    <row r="5" spans="1:9" x14ac:dyDescent="0.15">
      <c r="A5" s="23">
        <v>3</v>
      </c>
      <c r="B5" s="23" t="s">
        <v>744</v>
      </c>
      <c r="C5" s="23" t="s">
        <v>728</v>
      </c>
      <c r="D5" s="23" t="s">
        <v>599</v>
      </c>
      <c r="E5" s="23" t="s">
        <v>320</v>
      </c>
      <c r="F5" s="23" t="s">
        <v>571</v>
      </c>
      <c r="G5" s="23" t="s">
        <v>350</v>
      </c>
      <c r="H5" s="23" t="s">
        <v>606</v>
      </c>
    </row>
    <row r="6" spans="1:9" x14ac:dyDescent="0.15">
      <c r="A6" s="23">
        <v>4</v>
      </c>
      <c r="B6" s="23"/>
      <c r="C6" s="23"/>
      <c r="D6" s="23" t="s">
        <v>600</v>
      </c>
      <c r="E6" s="23" t="s">
        <v>321</v>
      </c>
      <c r="F6" s="23" t="s">
        <v>572</v>
      </c>
      <c r="G6" s="23" t="s">
        <v>351</v>
      </c>
      <c r="H6" s="23" t="s">
        <v>607</v>
      </c>
      <c r="I6" s="29" t="s">
        <v>76</v>
      </c>
    </row>
    <row r="7" spans="1:9" x14ac:dyDescent="0.15">
      <c r="A7" s="23">
        <v>5</v>
      </c>
      <c r="B7" s="23"/>
      <c r="C7" s="23"/>
      <c r="D7" s="23"/>
      <c r="E7" s="23" t="s">
        <v>322</v>
      </c>
      <c r="F7" s="23" t="s">
        <v>573</v>
      </c>
      <c r="G7" s="23" t="s">
        <v>353</v>
      </c>
      <c r="H7" s="23" t="s">
        <v>608</v>
      </c>
    </row>
    <row r="8" spans="1:9" x14ac:dyDescent="0.15">
      <c r="A8" s="23">
        <v>6</v>
      </c>
      <c r="B8" s="23"/>
      <c r="C8" s="23"/>
      <c r="D8" s="23"/>
      <c r="E8" s="23" t="s">
        <v>325</v>
      </c>
      <c r="F8" s="23" t="s">
        <v>672</v>
      </c>
      <c r="G8" s="23" t="s">
        <v>354</v>
      </c>
      <c r="H8" s="23"/>
    </row>
    <row r="9" spans="1:9" x14ac:dyDescent="0.15">
      <c r="A9" s="23">
        <v>7</v>
      </c>
      <c r="B9" s="23"/>
      <c r="C9" s="23"/>
      <c r="D9" s="23"/>
      <c r="E9" s="23" t="s">
        <v>323</v>
      </c>
      <c r="F9" s="23" t="s">
        <v>568</v>
      </c>
      <c r="G9" s="23" t="s">
        <v>355</v>
      </c>
      <c r="H9" s="23"/>
    </row>
    <row r="10" spans="1:9" x14ac:dyDescent="0.15">
      <c r="A10" s="23">
        <v>8</v>
      </c>
      <c r="B10" s="23"/>
      <c r="C10" s="23"/>
      <c r="D10" s="23"/>
      <c r="E10" s="23" t="s">
        <v>326</v>
      </c>
      <c r="F10" s="23" t="s">
        <v>569</v>
      </c>
      <c r="G10" s="23" t="s">
        <v>352</v>
      </c>
      <c r="H10" s="23"/>
    </row>
    <row r="11" spans="1:9" x14ac:dyDescent="0.15">
      <c r="A11" s="23">
        <v>9</v>
      </c>
      <c r="B11" s="23"/>
      <c r="C11" s="23"/>
      <c r="D11" s="23"/>
      <c r="E11" s="23" t="s">
        <v>324</v>
      </c>
      <c r="F11" s="23" t="s">
        <v>570</v>
      </c>
      <c r="G11" s="23" t="s">
        <v>405</v>
      </c>
      <c r="H11" s="63"/>
    </row>
    <row r="12" spans="1:9" x14ac:dyDescent="0.15">
      <c r="A12" s="23">
        <v>10</v>
      </c>
      <c r="B12" s="23"/>
      <c r="C12" s="23"/>
      <c r="D12" s="23"/>
      <c r="E12" s="23" t="s">
        <v>327</v>
      </c>
      <c r="F12" s="23" t="s">
        <v>673</v>
      </c>
      <c r="G12" s="23" t="s">
        <v>406</v>
      </c>
      <c r="H12" s="63"/>
    </row>
    <row r="13" spans="1:9" x14ac:dyDescent="0.15">
      <c r="A13" s="23"/>
      <c r="B13" s="23"/>
      <c r="C13" s="23"/>
      <c r="D13" s="23"/>
      <c r="E13" s="23" t="s">
        <v>328</v>
      </c>
      <c r="F13" s="23"/>
      <c r="G13" s="23" t="s">
        <v>411</v>
      </c>
      <c r="H13" s="63"/>
    </row>
    <row r="14" spans="1:9" x14ac:dyDescent="0.15">
      <c r="A14" s="23"/>
      <c r="B14" s="23"/>
      <c r="C14" s="23"/>
      <c r="D14" s="23"/>
      <c r="E14" s="23" t="s">
        <v>329</v>
      </c>
      <c r="F14" s="23"/>
      <c r="G14" s="23" t="s">
        <v>412</v>
      </c>
      <c r="H14" s="63"/>
    </row>
    <row r="15" spans="1:9" x14ac:dyDescent="0.15">
      <c r="A15" s="23"/>
      <c r="B15" s="23"/>
      <c r="C15" s="23"/>
      <c r="D15" s="23"/>
      <c r="E15" s="23" t="s">
        <v>330</v>
      </c>
      <c r="F15" s="23"/>
      <c r="G15" s="23"/>
      <c r="H15" s="63"/>
    </row>
    <row r="16" spans="1:9" x14ac:dyDescent="0.15">
      <c r="A16" s="23"/>
      <c r="B16" s="23"/>
      <c r="C16" s="23"/>
      <c r="D16" s="23"/>
      <c r="E16" s="23" t="s">
        <v>331</v>
      </c>
      <c r="F16" s="23"/>
      <c r="G16" s="23"/>
      <c r="H16" s="63"/>
    </row>
    <row r="17" spans="1:8" x14ac:dyDescent="0.15">
      <c r="A17" s="23"/>
      <c r="B17" s="23"/>
      <c r="C17" s="23"/>
      <c r="D17" s="23"/>
      <c r="E17" s="23" t="s">
        <v>401</v>
      </c>
      <c r="F17" s="23"/>
      <c r="G17" s="23"/>
      <c r="H17" s="63"/>
    </row>
    <row r="18" spans="1:8" x14ac:dyDescent="0.15">
      <c r="A18" s="23"/>
      <c r="B18" s="23"/>
      <c r="C18" s="23"/>
      <c r="D18" s="23"/>
      <c r="E18" s="23" t="s">
        <v>403</v>
      </c>
      <c r="F18" s="23"/>
      <c r="G18" s="23"/>
      <c r="H18" s="63"/>
    </row>
    <row r="19" spans="1:8" x14ac:dyDescent="0.15">
      <c r="A19" s="23"/>
      <c r="B19" s="23"/>
      <c r="C19" s="23"/>
      <c r="D19" s="23"/>
      <c r="E19" s="23"/>
      <c r="F19" s="23"/>
      <c r="G19" s="23"/>
      <c r="H19" s="63"/>
    </row>
    <row r="20" spans="1:8" x14ac:dyDescent="0.15">
      <c r="A20" s="23"/>
      <c r="B20" s="23"/>
      <c r="C20" s="23"/>
      <c r="D20" s="23"/>
      <c r="E20" s="23"/>
      <c r="F20" s="23"/>
      <c r="G20" s="23"/>
      <c r="H20" s="63"/>
    </row>
    <row r="21" spans="1:8" x14ac:dyDescent="0.15">
      <c r="A21" s="23"/>
      <c r="B21" s="23"/>
      <c r="C21" s="23"/>
      <c r="D21" s="23"/>
      <c r="E21" s="23"/>
      <c r="F21" s="23"/>
      <c r="G21" s="23"/>
      <c r="H21" s="63"/>
    </row>
    <row r="22" spans="1:8" x14ac:dyDescent="0.15">
      <c r="A22" s="23"/>
      <c r="B22" s="23"/>
      <c r="C22" s="23"/>
      <c r="D22" s="23"/>
      <c r="E22" s="23"/>
      <c r="F22" s="23"/>
      <c r="G22" s="23"/>
      <c r="H22" s="63"/>
    </row>
    <row r="23" spans="1:8" x14ac:dyDescent="0.15">
      <c r="A23" s="23"/>
      <c r="B23" s="23"/>
      <c r="C23" s="23"/>
      <c r="D23" s="23"/>
      <c r="E23" s="23"/>
      <c r="F23" s="23"/>
      <c r="G23" s="23"/>
      <c r="H23" s="63"/>
    </row>
    <row r="24" spans="1:8" x14ac:dyDescent="0.15">
      <c r="A24" s="23"/>
      <c r="B24" s="23"/>
      <c r="C24" s="23"/>
      <c r="D24" s="23"/>
      <c r="E24" s="63"/>
      <c r="F24" s="63"/>
      <c r="G24" s="63"/>
      <c r="H24" s="63"/>
    </row>
    <row r="25" spans="1:8" x14ac:dyDescent="0.15">
      <c r="A25" s="23"/>
      <c r="B25" s="23"/>
      <c r="C25" s="23"/>
      <c r="D25" s="23"/>
      <c r="E25" s="63"/>
      <c r="F25" s="63"/>
      <c r="G25" s="63"/>
      <c r="H25" s="63"/>
    </row>
    <row r="26" spans="1:8" x14ac:dyDescent="0.15">
      <c r="A26" s="23"/>
      <c r="B26" s="23"/>
      <c r="C26" s="23"/>
      <c r="D26" s="23"/>
      <c r="E26" s="63"/>
      <c r="F26" s="63"/>
      <c r="G26" s="63"/>
      <c r="H26" s="63"/>
    </row>
    <row r="27" spans="1:8" x14ac:dyDescent="0.15">
      <c r="A27" s="23"/>
      <c r="B27" s="23"/>
      <c r="C27" s="23"/>
      <c r="D27" s="23"/>
      <c r="E27" s="63"/>
      <c r="F27" s="63"/>
      <c r="G27" s="63"/>
      <c r="H27" s="63"/>
    </row>
    <row r="28" spans="1:8" x14ac:dyDescent="0.15">
      <c r="A28" s="23"/>
      <c r="B28" s="23"/>
      <c r="C28" s="23"/>
      <c r="D28" s="23"/>
      <c r="E28" s="63"/>
      <c r="F28" s="63"/>
      <c r="G28" s="63"/>
      <c r="H28" s="63"/>
    </row>
    <row r="29" spans="1:8" x14ac:dyDescent="0.15">
      <c r="A29" s="23"/>
      <c r="B29" s="23"/>
      <c r="C29" s="23"/>
      <c r="D29" s="23"/>
      <c r="E29" s="63"/>
      <c r="F29" s="63"/>
      <c r="G29" s="63"/>
      <c r="H29" s="63"/>
    </row>
    <row r="30" spans="1:8" x14ac:dyDescent="0.15">
      <c r="A30" s="23"/>
      <c r="B30" s="23"/>
      <c r="C30" s="23"/>
      <c r="D30" s="23"/>
      <c r="E30" s="63"/>
      <c r="F30" s="63"/>
      <c r="G30" s="63"/>
      <c r="H30" s="63"/>
    </row>
    <row r="31" spans="1:8" x14ac:dyDescent="0.15">
      <c r="A31" s="23"/>
      <c r="B31" s="23"/>
      <c r="C31" s="23"/>
      <c r="D31" s="23"/>
      <c r="E31" s="63"/>
      <c r="F31" s="63"/>
      <c r="G31" s="63"/>
      <c r="H31" s="63"/>
    </row>
    <row r="32" spans="1:8" x14ac:dyDescent="0.15">
      <c r="A32" s="23"/>
      <c r="B32" s="23"/>
      <c r="C32" s="23"/>
      <c r="D32" s="23"/>
      <c r="E32" s="63"/>
      <c r="F32" s="63"/>
      <c r="G32" s="63"/>
      <c r="H32" s="63"/>
    </row>
    <row r="33" spans="1:8" x14ac:dyDescent="0.15">
      <c r="A33" s="23"/>
      <c r="B33" s="23"/>
      <c r="C33" s="23"/>
      <c r="D33" s="23"/>
      <c r="E33" s="63"/>
      <c r="F33" s="63"/>
      <c r="G33" s="63"/>
      <c r="H33" s="6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成分表</vt:lpstr>
      <vt:lpstr>抽出</vt:lpstr>
      <vt:lpstr>AU-GCB法</vt:lpstr>
      <vt:lpstr>AU-LC法</vt:lpstr>
      <vt:lpstr>MA-GCB法</vt:lpstr>
      <vt:lpstr>MA-GCA法</vt:lpstr>
      <vt:lpstr>MA-LC法</vt:lpstr>
      <vt:lpstr>測定</vt:lpstr>
      <vt:lpstr>データベース</vt:lpstr>
      <vt:lpstr>取扱説明</vt:lpstr>
      <vt:lpstr>試験部位</vt:lpstr>
      <vt:lpstr>脂肪酸</vt:lpstr>
      <vt:lpstr>PEG</vt:lpstr>
      <vt:lpstr>固相と溶媒</vt:lpstr>
      <vt:lpstr>固相種類</vt:lpstr>
      <vt:lpstr>試験部位</vt:lpstr>
      <vt:lpstr>試料名</vt:lpstr>
      <vt:lpstr>試料名１</vt:lpstr>
      <vt:lpstr>前処理方法</vt:lpstr>
      <vt:lpstr>担当者</vt:lpstr>
      <vt:lpstr>農薬種</vt:lpstr>
      <vt:lpstr>溶出溶媒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STQ法野帳</dc:title>
  <dc:subject>Ver.20160119</dc:subject>
  <dc:creator>aisti-sasano</dc:creator>
  <cp:lastModifiedBy>小西賢治</cp:lastModifiedBy>
  <cp:lastPrinted>2016-01-13T09:45:38Z</cp:lastPrinted>
  <dcterms:created xsi:type="dcterms:W3CDTF">2008-12-06T07:12:01Z</dcterms:created>
  <dcterms:modified xsi:type="dcterms:W3CDTF">2017-02-17T06:05:06Z</dcterms:modified>
</cp:coreProperties>
</file>